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ASISTENTE ANED\2022\1. CONSULTORIAS EN EJECUCIÓN 2022\12_SEN 2022\_PRODUCTOS 5 PAMUPE organizado\cuadros corregidos 14.03.23\"/>
    </mc:Choice>
  </mc:AlternateContent>
  <xr:revisionPtr revIDLastSave="0" documentId="13_ncr:1_{AA5C0982-9D49-4D72-B958-8BF6F1F1B9DB}" xr6:coauthVersionLast="47" xr6:coauthVersionMax="47" xr10:uidLastSave="{00000000-0000-0000-0000-000000000000}"/>
  <bookViews>
    <workbookView xWindow="-120" yWindow="-120" windowWidth="29040" windowHeight="15840" tabRatio="786" firstSheet="1" activeTab="3" xr2:uid="{00000000-000D-0000-FFFF-FFFF00000000}"/>
  </bookViews>
  <sheets>
    <sheet name="Base de Datos" sheetId="10" r:id="rId1"/>
    <sheet name="Base Datos por Rubro" sheetId="1" r:id="rId2"/>
    <sheet name="Consumo por departamento" sheetId="4" r:id="rId3"/>
    <sheet name="Cartera Inversion Perf, Ingr" sheetId="2" r:id="rId4"/>
    <sheet name="Metas de ejecucion de los perfi" sheetId="3" r:id="rId5"/>
  </sheets>
  <definedNames>
    <definedName name="_xlnm._FilterDatabase" localSheetId="1" hidden="1">'Base Datos por Rubro'!$B$2:$P$107</definedName>
    <definedName name="_xlnm._FilterDatabase" localSheetId="0" hidden="1">'Base de Datos'!$A$2:$O$145</definedName>
    <definedName name="_xlnm._FilterDatabase" localSheetId="3" hidden="1">'Cartera Inversion Perf, Ingr'!$A$904:$G$1006</definedName>
    <definedName name="_xlnm._FilterDatabase" localSheetId="2" hidden="1">'Consumo por departamento'!$A$910:$H$919</definedName>
    <definedName name="_ftn1" localSheetId="3">'Cartera Inversion Perf, Ingr'!#REF!</definedName>
    <definedName name="_ftnref1" localSheetId="3">'Cartera Inversion Perf, Ingr'!$A$2</definedName>
    <definedName name="_Hlk122360785" localSheetId="3">'Cartera Inversion Perf, Ingr'!#REF!</definedName>
    <definedName name="_Hlk122360832" localSheetId="3">'Cartera Inversion Perf, Ingr'!#REF!</definedName>
  </definedNames>
  <calcPr calcId="191029"/>
  <pivotCaches>
    <pivotCache cacheId="3" r:id="rId6"/>
    <pivotCache cacheId="4" r:id="rId7"/>
    <pivotCache cacheId="5"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5" i="2" l="1"/>
  <c r="D1007" i="2"/>
  <c r="Q53" i="3"/>
  <c r="G294" i="4"/>
  <c r="F365" i="2"/>
  <c r="G365" i="2"/>
  <c r="D705" i="2"/>
  <c r="G344" i="2"/>
  <c r="F113" i="2"/>
  <c r="G113" i="2"/>
  <c r="F37" i="2"/>
  <c r="G10" i="2"/>
  <c r="F10" i="2"/>
  <c r="F13" i="2"/>
  <c r="D900" i="2"/>
  <c r="F1006" i="2"/>
  <c r="G905" i="2" l="1"/>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I34" i="3"/>
  <c r="J34" i="3"/>
  <c r="K34" i="3"/>
  <c r="L34" i="3"/>
  <c r="M34" i="3"/>
  <c r="N34" i="3"/>
  <c r="H34" i="3"/>
  <c r="J17" i="3"/>
  <c r="K17" i="3"/>
  <c r="L17" i="3"/>
  <c r="M17" i="3"/>
  <c r="N17" i="3"/>
  <c r="J27" i="3"/>
  <c r="K27" i="3"/>
  <c r="L27" i="3"/>
  <c r="M27" i="3"/>
  <c r="N27" i="3"/>
  <c r="H27" i="3"/>
  <c r="I27" i="3"/>
  <c r="Q69" i="3"/>
  <c r="Q64" i="3"/>
  <c r="R62" i="3"/>
  <c r="P60" i="3"/>
  <c r="R60" i="3" s="1"/>
  <c r="P61" i="3"/>
  <c r="R61" i="3" s="1"/>
  <c r="P62" i="3"/>
  <c r="P59" i="3"/>
  <c r="R59" i="3" s="1"/>
  <c r="H17" i="3"/>
  <c r="I17" i="3"/>
  <c r="R53" i="3"/>
  <c r="P40" i="3"/>
  <c r="R40" i="3" s="1"/>
  <c r="F911" i="2"/>
  <c r="F910" i="2"/>
  <c r="F909" i="2"/>
  <c r="F908" i="2"/>
  <c r="F907" i="2"/>
  <c r="F906" i="2"/>
  <c r="F913" i="2"/>
  <c r="F946" i="2"/>
  <c r="F945" i="2"/>
  <c r="F944" i="2"/>
  <c r="F943" i="2"/>
  <c r="F942" i="2"/>
  <c r="F941" i="2"/>
  <c r="F940" i="2"/>
  <c r="F939" i="2"/>
  <c r="F938" i="2"/>
  <c r="F937" i="2"/>
  <c r="F936" i="2"/>
  <c r="F935" i="2"/>
  <c r="F934" i="2"/>
  <c r="F933" i="2"/>
  <c r="F932" i="2"/>
  <c r="F931" i="2"/>
  <c r="F930" i="2"/>
  <c r="F929" i="2"/>
  <c r="F928" i="2"/>
  <c r="F927" i="2"/>
  <c r="F926" i="2"/>
  <c r="F925" i="2"/>
  <c r="F924" i="2"/>
  <c r="F922" i="2"/>
  <c r="F921" i="2"/>
  <c r="F920" i="2"/>
  <c r="F919" i="2"/>
  <c r="F918" i="2"/>
  <c r="F917" i="2"/>
  <c r="F916" i="2"/>
  <c r="F915" i="2"/>
  <c r="F952" i="2"/>
  <c r="F951" i="2"/>
  <c r="F948" i="2"/>
  <c r="F954" i="2"/>
  <c r="F958" i="2"/>
  <c r="F956" i="2"/>
  <c r="F957" i="2"/>
  <c r="F960" i="2"/>
  <c r="F964" i="2"/>
  <c r="F966" i="2"/>
  <c r="F968" i="2"/>
  <c r="F973" i="2"/>
  <c r="F972" i="2"/>
  <c r="F971" i="2"/>
  <c r="F969" i="2"/>
  <c r="F970" i="2"/>
  <c r="F979" i="2"/>
  <c r="F978" i="2"/>
  <c r="F977" i="2"/>
  <c r="F976" i="2"/>
  <c r="F975" i="2"/>
  <c r="F993" i="2"/>
  <c r="F992" i="2"/>
  <c r="F998" i="2"/>
  <c r="F1001" i="2"/>
  <c r="F912" i="2"/>
  <c r="F914" i="2"/>
  <c r="G947" i="2"/>
  <c r="F947" i="2"/>
  <c r="G949" i="2"/>
  <c r="F949" i="2"/>
  <c r="G953" i="2"/>
  <c r="F953" i="2"/>
  <c r="G955" i="2"/>
  <c r="F955" i="2"/>
  <c r="G959" i="2"/>
  <c r="F959" i="2"/>
  <c r="G962" i="2"/>
  <c r="F962" i="2"/>
  <c r="G963" i="2"/>
  <c r="F963" i="2"/>
  <c r="G965" i="2"/>
  <c r="F965" i="2"/>
  <c r="G967" i="2"/>
  <c r="F967" i="2"/>
  <c r="G974" i="2"/>
  <c r="F974" i="2"/>
  <c r="G991" i="2"/>
  <c r="F991" i="2"/>
  <c r="G990" i="2"/>
  <c r="F990" i="2"/>
  <c r="G989" i="2"/>
  <c r="F989" i="2"/>
  <c r="G988" i="2"/>
  <c r="F988" i="2"/>
  <c r="G987" i="2"/>
  <c r="F987" i="2"/>
  <c r="F986" i="2"/>
  <c r="G985" i="2"/>
  <c r="F985" i="2"/>
  <c r="G983" i="2"/>
  <c r="F983" i="2"/>
  <c r="G982" i="2"/>
  <c r="F982" i="2"/>
  <c r="G981" i="2"/>
  <c r="F981" i="2"/>
  <c r="G980" i="2"/>
  <c r="F980" i="2"/>
  <c r="G997" i="2"/>
  <c r="F997" i="2"/>
  <c r="G995" i="2"/>
  <c r="F995" i="2"/>
  <c r="G996" i="2"/>
  <c r="F996" i="2"/>
  <c r="G994" i="2"/>
  <c r="F994" i="2"/>
  <c r="G1000" i="2"/>
  <c r="F1000" i="2"/>
  <c r="G999" i="2"/>
  <c r="F999" i="2"/>
  <c r="G1002" i="2"/>
  <c r="F1002" i="2"/>
  <c r="G1003" i="2"/>
  <c r="F1003" i="2"/>
  <c r="G898" i="2"/>
  <c r="G894" i="2"/>
  <c r="G893" i="2"/>
  <c r="G884" i="2"/>
  <c r="G879" i="2"/>
  <c r="G875" i="2"/>
  <c r="G872" i="2"/>
  <c r="G870" i="2"/>
  <c r="G864" i="2"/>
  <c r="G840" i="2"/>
  <c r="G819" i="2"/>
  <c r="G807" i="2"/>
  <c r="G803" i="2"/>
  <c r="G801" i="2"/>
  <c r="G798" i="2"/>
  <c r="G796" i="2"/>
  <c r="G795" i="2"/>
  <c r="G792" i="2"/>
  <c r="G790" i="2"/>
  <c r="G788" i="2"/>
  <c r="G786" i="2"/>
  <c r="G784" i="2"/>
  <c r="G782" i="2"/>
  <c r="G777" i="2"/>
  <c r="G774" i="2"/>
  <c r="G772" i="2"/>
  <c r="G770" i="2"/>
  <c r="G766" i="2"/>
  <c r="G763" i="2"/>
  <c r="G761" i="2"/>
  <c r="G758" i="2"/>
  <c r="G755" i="2"/>
  <c r="G739" i="2"/>
  <c r="G733" i="2"/>
  <c r="G732" i="2"/>
  <c r="G730" i="2"/>
  <c r="G725" i="2"/>
  <c r="G718" i="2"/>
  <c r="G714" i="2"/>
  <c r="G711" i="2"/>
  <c r="F714" i="2"/>
  <c r="F711" i="2"/>
  <c r="F718" i="2"/>
  <c r="F725" i="2"/>
  <c r="F730" i="2"/>
  <c r="F733" i="2"/>
  <c r="F732" i="2"/>
  <c r="F739" i="2"/>
  <c r="F755" i="2"/>
  <c r="F761" i="2"/>
  <c r="F758" i="2"/>
  <c r="F763" i="2"/>
  <c r="F766" i="2"/>
  <c r="F770" i="2"/>
  <c r="F772" i="2"/>
  <c r="F774" i="2"/>
  <c r="F777" i="2"/>
  <c r="F782" i="2"/>
  <c r="F784" i="2"/>
  <c r="F786" i="2"/>
  <c r="F788" i="2"/>
  <c r="F790" i="2"/>
  <c r="F792" i="2"/>
  <c r="F795" i="2"/>
  <c r="F796" i="2"/>
  <c r="F798" i="2"/>
  <c r="F801" i="2"/>
  <c r="F803" i="2"/>
  <c r="F807" i="2"/>
  <c r="F819" i="2"/>
  <c r="F840" i="2"/>
  <c r="F864" i="2"/>
  <c r="F872" i="2"/>
  <c r="F870" i="2"/>
  <c r="F875" i="2"/>
  <c r="F879" i="2"/>
  <c r="F884" i="2"/>
  <c r="F893" i="2"/>
  <c r="F894" i="2"/>
  <c r="F898" i="2"/>
  <c r="F713" i="2"/>
  <c r="F717" i="2"/>
  <c r="F724" i="2"/>
  <c r="F736" i="2"/>
  <c r="F734" i="2"/>
  <c r="F738" i="2"/>
  <c r="F742" i="2"/>
  <c r="F743" i="2"/>
  <c r="F750" i="2"/>
  <c r="F757" i="2"/>
  <c r="F760" i="2"/>
  <c r="F765" i="2"/>
  <c r="F769" i="2"/>
  <c r="F781" i="2"/>
  <c r="F809" i="2"/>
  <c r="F823" i="2"/>
  <c r="F837" i="2"/>
  <c r="F845" i="2"/>
  <c r="F844" i="2"/>
  <c r="F843" i="2"/>
  <c r="F842" i="2"/>
  <c r="F841" i="2"/>
  <c r="F839" i="2"/>
  <c r="F867" i="2"/>
  <c r="F874" i="2"/>
  <c r="F882" i="2"/>
  <c r="F888" i="2"/>
  <c r="F891" i="2"/>
  <c r="G713" i="2"/>
  <c r="G717" i="2"/>
  <c r="G724" i="2"/>
  <c r="G736" i="2"/>
  <c r="G734" i="2"/>
  <c r="G738" i="2"/>
  <c r="G742" i="2"/>
  <c r="G743" i="2"/>
  <c r="G750" i="2"/>
  <c r="G757" i="2"/>
  <c r="G760" i="2"/>
  <c r="G765" i="2"/>
  <c r="G769" i="2"/>
  <c r="G781" i="2"/>
  <c r="G809" i="2"/>
  <c r="G823" i="2"/>
  <c r="G837" i="2"/>
  <c r="G845" i="2"/>
  <c r="G844" i="2"/>
  <c r="G843" i="2"/>
  <c r="G842" i="2"/>
  <c r="G841" i="2"/>
  <c r="G839" i="2"/>
  <c r="G867" i="2"/>
  <c r="G874" i="2"/>
  <c r="G882" i="2"/>
  <c r="G888" i="2"/>
  <c r="G891" i="2"/>
  <c r="G897" i="2"/>
  <c r="F897" i="2"/>
  <c r="G896" i="2"/>
  <c r="G890" i="2"/>
  <c r="G886" i="2"/>
  <c r="G881" i="2"/>
  <c r="G878" i="2"/>
  <c r="G873" i="2"/>
  <c r="G871" i="2"/>
  <c r="G863" i="2"/>
  <c r="G859" i="2"/>
  <c r="G855" i="2"/>
  <c r="G838" i="2"/>
  <c r="G806" i="2"/>
  <c r="G804" i="2"/>
  <c r="G800" i="2"/>
  <c r="G799" i="2"/>
  <c r="G797" i="2"/>
  <c r="G794" i="2"/>
  <c r="G791" i="2"/>
  <c r="G789" i="2"/>
  <c r="G785" i="2"/>
  <c r="G783" i="2"/>
  <c r="G780" i="2"/>
  <c r="G776" i="2"/>
  <c r="G773" i="2"/>
  <c r="G771" i="2"/>
  <c r="G768" i="2"/>
  <c r="G764" i="2"/>
  <c r="G762" i="2"/>
  <c r="G759" i="2"/>
  <c r="G716" i="2"/>
  <c r="G720" i="2"/>
  <c r="G723" i="2"/>
  <c r="F716" i="2"/>
  <c r="F720" i="2"/>
  <c r="F723" i="2"/>
  <c r="F759" i="2"/>
  <c r="F762" i="2"/>
  <c r="F768" i="2"/>
  <c r="F764" i="2"/>
  <c r="F771" i="2"/>
  <c r="F773" i="2"/>
  <c r="F776" i="2"/>
  <c r="F780" i="2"/>
  <c r="F783" i="2"/>
  <c r="F785" i="2"/>
  <c r="F789" i="2"/>
  <c r="F791" i="2"/>
  <c r="F794" i="2"/>
  <c r="F797" i="2"/>
  <c r="F799" i="2"/>
  <c r="F800" i="2"/>
  <c r="F806" i="2"/>
  <c r="F804" i="2"/>
  <c r="F838" i="2"/>
  <c r="F855" i="2"/>
  <c r="F859" i="2"/>
  <c r="F863" i="2"/>
  <c r="F871" i="2"/>
  <c r="F873" i="2"/>
  <c r="F878" i="2"/>
  <c r="F886" i="2"/>
  <c r="F881" i="2"/>
  <c r="F890" i="2"/>
  <c r="F896" i="2"/>
  <c r="F729" i="2"/>
  <c r="F737" i="2"/>
  <c r="F747" i="2"/>
  <c r="F767" i="2"/>
  <c r="F775" i="2"/>
  <c r="F779" i="2"/>
  <c r="F787" i="2"/>
  <c r="F808" i="2"/>
  <c r="F818" i="2"/>
  <c r="F728" i="2"/>
  <c r="F731" i="2"/>
  <c r="F735" i="2"/>
  <c r="F740" i="2"/>
  <c r="F741" i="2"/>
  <c r="F744" i="2"/>
  <c r="F746" i="2"/>
  <c r="F778" i="2"/>
  <c r="F793" i="2"/>
  <c r="F816" i="2"/>
  <c r="F815" i="2"/>
  <c r="F814" i="2"/>
  <c r="F813" i="2"/>
  <c r="F812" i="2"/>
  <c r="F822" i="2"/>
  <c r="F821" i="2"/>
  <c r="F820" i="2"/>
  <c r="F817" i="2"/>
  <c r="F836" i="2"/>
  <c r="F835" i="2"/>
  <c r="F834" i="2"/>
  <c r="F833" i="2"/>
  <c r="F832" i="2"/>
  <c r="F831" i="2"/>
  <c r="F830" i="2"/>
  <c r="F829" i="2"/>
  <c r="F828" i="2"/>
  <c r="F827" i="2"/>
  <c r="F826" i="2"/>
  <c r="F825" i="2"/>
  <c r="F824" i="2"/>
  <c r="F854" i="2"/>
  <c r="F853" i="2"/>
  <c r="F857" i="2"/>
  <c r="F856" i="2"/>
  <c r="F861" i="2"/>
  <c r="F860" i="2"/>
  <c r="F858" i="2"/>
  <c r="F865" i="2"/>
  <c r="F862" i="2"/>
  <c r="F869" i="2"/>
  <c r="F877" i="2"/>
  <c r="F880" i="2"/>
  <c r="F887" i="2"/>
  <c r="F889" i="2"/>
  <c r="F895" i="2"/>
  <c r="E130" i="4"/>
  <c r="E76" i="4"/>
  <c r="E35" i="4"/>
  <c r="E810" i="4"/>
  <c r="E909" i="4"/>
  <c r="E920" i="4"/>
  <c r="G54" i="2"/>
  <c r="G66" i="2"/>
  <c r="G83" i="2"/>
  <c r="G96" i="2"/>
  <c r="G103" i="2"/>
  <c r="G108" i="2"/>
  <c r="G115" i="2"/>
  <c r="G116" i="2"/>
  <c r="G117" i="2"/>
  <c r="G118" i="2"/>
  <c r="G119" i="2"/>
  <c r="G120" i="2"/>
  <c r="G121" i="2"/>
  <c r="G122" i="2"/>
  <c r="G123" i="2"/>
  <c r="G125" i="2"/>
  <c r="G126" i="2"/>
  <c r="G127" i="2"/>
  <c r="G128" i="2"/>
  <c r="G129" i="2"/>
  <c r="G130" i="2"/>
  <c r="G132" i="2"/>
  <c r="G148" i="2"/>
  <c r="G151" i="2"/>
  <c r="G155" i="2"/>
  <c r="G162" i="2"/>
  <c r="G166" i="2"/>
  <c r="G172" i="2"/>
  <c r="G175" i="2"/>
  <c r="G179" i="2"/>
  <c r="G182" i="2"/>
  <c r="G189" i="2"/>
  <c r="G186" i="2"/>
  <c r="G192" i="2"/>
  <c r="G198" i="2"/>
  <c r="G195" i="2"/>
  <c r="G215" i="2"/>
  <c r="G221" i="2"/>
  <c r="G218" i="2"/>
  <c r="G245" i="2"/>
  <c r="G286" i="2"/>
  <c r="G287" i="2"/>
  <c r="G316" i="2"/>
  <c r="G371" i="2"/>
  <c r="G377" i="2"/>
  <c r="G386" i="2"/>
  <c r="G381" i="2"/>
  <c r="G409" i="2"/>
  <c r="G515" i="2"/>
  <c r="G516" i="2"/>
  <c r="G517" i="2"/>
  <c r="G518" i="2"/>
  <c r="G520" i="2"/>
  <c r="G522" i="2"/>
  <c r="G523" i="2"/>
  <c r="G529" i="2"/>
  <c r="G530" i="2"/>
  <c r="G532" i="2"/>
  <c r="G533" i="2"/>
  <c r="G535" i="2"/>
  <c r="G537" i="2"/>
  <c r="G541" i="2"/>
  <c r="G550" i="2"/>
  <c r="G552" i="2"/>
  <c r="G553" i="2"/>
  <c r="G555" i="2"/>
  <c r="G558" i="2"/>
  <c r="G561" i="2"/>
  <c r="G566" i="2"/>
  <c r="G569" i="2"/>
  <c r="G575" i="2"/>
  <c r="G578" i="2"/>
  <c r="G580" i="2"/>
  <c r="G585" i="2"/>
  <c r="G587" i="2"/>
  <c r="G596" i="2"/>
  <c r="G598" i="2"/>
  <c r="G591" i="2"/>
  <c r="G600" i="2"/>
  <c r="G602" i="2"/>
  <c r="G604" i="2"/>
  <c r="G607" i="2"/>
  <c r="G610" i="2"/>
  <c r="G615" i="2"/>
  <c r="G616" i="2"/>
  <c r="G625" i="2"/>
  <c r="G631" i="2"/>
  <c r="G633" i="2"/>
  <c r="G636" i="2"/>
  <c r="G648" i="2"/>
  <c r="G658" i="2"/>
  <c r="G665" i="2"/>
  <c r="G672" i="2"/>
  <c r="G682" i="2"/>
  <c r="G701" i="2"/>
  <c r="F701" i="2"/>
  <c r="F682" i="2"/>
  <c r="F672" i="2"/>
  <c r="F665" i="2"/>
  <c r="F658" i="2"/>
  <c r="F648" i="2"/>
  <c r="F636" i="2"/>
  <c r="F633" i="2"/>
  <c r="F631" i="2"/>
  <c r="F625" i="2"/>
  <c r="F616" i="2"/>
  <c r="F615" i="2"/>
  <c r="F610" i="2"/>
  <c r="F607" i="2"/>
  <c r="F604" i="2"/>
  <c r="F602" i="2"/>
  <c r="F600" i="2"/>
  <c r="F591" i="2"/>
  <c r="F598" i="2"/>
  <c r="F596" i="2"/>
  <c r="F587" i="2"/>
  <c r="F585" i="2"/>
  <c r="F580" i="2"/>
  <c r="F578" i="2"/>
  <c r="F575" i="2"/>
  <c r="F569" i="2"/>
  <c r="F566" i="2"/>
  <c r="F561" i="2"/>
  <c r="F558" i="2"/>
  <c r="F555" i="2"/>
  <c r="F553" i="2"/>
  <c r="F552" i="2"/>
  <c r="F550" i="2"/>
  <c r="F541" i="2"/>
  <c r="F537" i="2"/>
  <c r="F535" i="2"/>
  <c r="F533" i="2"/>
  <c r="F532" i="2"/>
  <c r="F530" i="2"/>
  <c r="F529" i="2"/>
  <c r="F523" i="2"/>
  <c r="F522" i="2"/>
  <c r="F520" i="2"/>
  <c r="F518" i="2"/>
  <c r="F517" i="2"/>
  <c r="F516" i="2"/>
  <c r="F515" i="2"/>
  <c r="F409" i="2"/>
  <c r="F381" i="2"/>
  <c r="F386" i="2"/>
  <c r="F377" i="2"/>
  <c r="F371" i="2"/>
  <c r="F316" i="2"/>
  <c r="F287" i="2"/>
  <c r="F286" i="2"/>
  <c r="F245" i="2"/>
  <c r="F218" i="2"/>
  <c r="F221" i="2"/>
  <c r="F215" i="2"/>
  <c r="F195" i="2"/>
  <c r="F198" i="2"/>
  <c r="F192" i="2"/>
  <c r="F186" i="2"/>
  <c r="F189" i="2"/>
  <c r="F182" i="2"/>
  <c r="F179" i="2"/>
  <c r="F175" i="2"/>
  <c r="F172" i="2"/>
  <c r="F166" i="2"/>
  <c r="F162" i="2"/>
  <c r="F155" i="2"/>
  <c r="F151" i="2"/>
  <c r="F148" i="2"/>
  <c r="F132" i="2"/>
  <c r="F130" i="2"/>
  <c r="F129" i="2"/>
  <c r="F128" i="2"/>
  <c r="F127" i="2"/>
  <c r="F126" i="2"/>
  <c r="F125" i="2"/>
  <c r="F123" i="2"/>
  <c r="F122" i="2"/>
  <c r="F121" i="2"/>
  <c r="F120" i="2"/>
  <c r="F119" i="2"/>
  <c r="F118" i="2"/>
  <c r="F117" i="2"/>
  <c r="F116" i="2"/>
  <c r="F115" i="2"/>
  <c r="F108" i="2"/>
  <c r="F103" i="2"/>
  <c r="F96" i="2"/>
  <c r="F83" i="2"/>
  <c r="F66" i="2"/>
  <c r="F54" i="2"/>
  <c r="F53" i="2"/>
  <c r="F29" i="2"/>
  <c r="G7" i="2"/>
  <c r="G4" i="2"/>
  <c r="G14" i="2"/>
  <c r="G18" i="2"/>
  <c r="G23" i="2"/>
  <c r="G95" i="2"/>
  <c r="G90" i="2"/>
  <c r="G87" i="2"/>
  <c r="G82" i="2"/>
  <c r="G78" i="2"/>
  <c r="G71" i="2"/>
  <c r="G65" i="2"/>
  <c r="G61" i="2"/>
  <c r="G278" i="2"/>
  <c r="G277" i="2"/>
  <c r="G269" i="2"/>
  <c r="G268" i="2"/>
  <c r="G259" i="2"/>
  <c r="G258" i="2"/>
  <c r="G239" i="2"/>
  <c r="G232" i="2"/>
  <c r="G341" i="2"/>
  <c r="G348" i="2"/>
  <c r="G383" i="2"/>
  <c r="G375" i="2"/>
  <c r="G369" i="2"/>
  <c r="G439" i="2"/>
  <c r="G456" i="2"/>
  <c r="G629" i="2"/>
  <c r="G605" i="2"/>
  <c r="G601" i="2"/>
  <c r="G589" i="2"/>
  <c r="G690" i="2"/>
  <c r="G680" i="2"/>
  <c r="G663" i="2"/>
  <c r="G656" i="2"/>
  <c r="G699" i="2"/>
  <c r="F699" i="2"/>
  <c r="F690" i="2"/>
  <c r="F680" i="2"/>
  <c r="F663" i="2"/>
  <c r="F656" i="2"/>
  <c r="F629" i="2"/>
  <c r="F605" i="2"/>
  <c r="F601" i="2"/>
  <c r="F589" i="2"/>
  <c r="F546" i="2"/>
  <c r="F456" i="2"/>
  <c r="F439" i="2"/>
  <c r="F383" i="2"/>
  <c r="F375" i="2"/>
  <c r="F369" i="2"/>
  <c r="F348" i="2"/>
  <c r="F341" i="2"/>
  <c r="F278" i="2"/>
  <c r="F277" i="2"/>
  <c r="F269" i="2"/>
  <c r="F268" i="2"/>
  <c r="F259" i="2"/>
  <c r="F258" i="2"/>
  <c r="F239" i="2"/>
  <c r="F232" i="2"/>
  <c r="F95" i="2"/>
  <c r="F90" i="2"/>
  <c r="F87" i="2"/>
  <c r="F82" i="2"/>
  <c r="F78" i="2"/>
  <c r="F71" i="2"/>
  <c r="F65" i="2"/>
  <c r="F61" i="2"/>
  <c r="F23" i="2"/>
  <c r="F18" i="2"/>
  <c r="F14" i="2"/>
  <c r="F4" i="2"/>
  <c r="F7" i="2"/>
  <c r="G22" i="2"/>
  <c r="G16" i="2"/>
  <c r="G9" i="2"/>
  <c r="G545" i="2"/>
  <c r="G455" i="2"/>
  <c r="G254" i="2"/>
  <c r="G251" i="2"/>
  <c r="G244" i="2"/>
  <c r="G237" i="2"/>
  <c r="G230" i="2"/>
  <c r="G275" i="2"/>
  <c r="G263" i="2"/>
  <c r="G185" i="2"/>
  <c r="G165" i="2"/>
  <c r="G106" i="2"/>
  <c r="G102" i="2"/>
  <c r="G93" i="2"/>
  <c r="G44" i="2"/>
  <c r="G688" i="2"/>
  <c r="G679" i="2"/>
  <c r="G661" i="2"/>
  <c r="G654" i="2"/>
  <c r="G652" i="2"/>
  <c r="G646" i="2"/>
  <c r="G640" i="2"/>
  <c r="G696" i="2"/>
  <c r="F9" i="2"/>
  <c r="F22" i="2"/>
  <c r="F16" i="2"/>
  <c r="F545" i="2"/>
  <c r="F455" i="2"/>
  <c r="F254" i="2"/>
  <c r="F251" i="2"/>
  <c r="F244" i="2"/>
  <c r="F237" i="2"/>
  <c r="F230" i="2"/>
  <c r="F275" i="2"/>
  <c r="F263" i="2"/>
  <c r="F185" i="2"/>
  <c r="F165" i="2"/>
  <c r="F106" i="2"/>
  <c r="F102" i="2"/>
  <c r="F93" i="2"/>
  <c r="F44" i="2"/>
  <c r="F696" i="2"/>
  <c r="F688" i="2"/>
  <c r="F679" i="2"/>
  <c r="F661" i="2"/>
  <c r="F654" i="2"/>
  <c r="F652" i="2"/>
  <c r="F646" i="2"/>
  <c r="F640" i="2"/>
  <c r="F43" i="2"/>
  <c r="F639" i="2"/>
  <c r="G27" i="2"/>
  <c r="G31" i="2"/>
  <c r="G39" i="2"/>
  <c r="G47" i="2"/>
  <c r="G51" i="2"/>
  <c r="G50" i="2"/>
  <c r="G57" i="2"/>
  <c r="G63" i="2"/>
  <c r="G69" i="2"/>
  <c r="G76" i="2"/>
  <c r="G80" i="2"/>
  <c r="G85" i="2"/>
  <c r="G98" i="2"/>
  <c r="G92" i="2"/>
  <c r="G101" i="2"/>
  <c r="G105" i="2"/>
  <c r="G110" i="2"/>
  <c r="G133" i="2"/>
  <c r="G124" i="2"/>
  <c r="G150" i="2"/>
  <c r="G154" i="2"/>
  <c r="G159" i="2"/>
  <c r="G158" i="2"/>
  <c r="G161" i="2"/>
  <c r="G164" i="2"/>
  <c r="G171" i="2"/>
  <c r="G170" i="2"/>
  <c r="G169" i="2"/>
  <c r="G174" i="2"/>
  <c r="G178" i="2"/>
  <c r="G181" i="2"/>
  <c r="G191" i="2"/>
  <c r="G184" i="2"/>
  <c r="G188" i="2"/>
  <c r="G194" i="2"/>
  <c r="G200" i="2"/>
  <c r="G197" i="2"/>
  <c r="G203" i="2"/>
  <c r="G206" i="2"/>
  <c r="G209" i="2"/>
  <c r="G214" i="2"/>
  <c r="G211" i="2"/>
  <c r="G216" i="2"/>
  <c r="G223" i="2"/>
  <c r="G220" i="2"/>
  <c r="G236" i="2"/>
  <c r="G243" i="2"/>
  <c r="G253" i="2"/>
  <c r="G262" i="2"/>
  <c r="G274" i="2"/>
  <c r="G283" i="2"/>
  <c r="G293" i="2"/>
  <c r="G291" i="2"/>
  <c r="G290" i="2"/>
  <c r="G309" i="2"/>
  <c r="G313" i="2"/>
  <c r="G324" i="2"/>
  <c r="G332" i="2"/>
  <c r="G339" i="2"/>
  <c r="G346" i="2"/>
  <c r="G352" i="2"/>
  <c r="G403" i="2"/>
  <c r="G426" i="2"/>
  <c r="G413" i="2"/>
  <c r="G415" i="2"/>
  <c r="G420" i="2"/>
  <c r="G417" i="2"/>
  <c r="G430" i="2"/>
  <c r="G432" i="2"/>
  <c r="G438" i="2"/>
  <c r="G444" i="2"/>
  <c r="G454" i="2"/>
  <c r="G449" i="2"/>
  <c r="G447" i="2"/>
  <c r="G463" i="2"/>
  <c r="G461" i="2"/>
  <c r="G467" i="2"/>
  <c r="G472" i="2"/>
  <c r="G475" i="2"/>
  <c r="G481" i="2"/>
  <c r="G489" i="2"/>
  <c r="G487" i="2"/>
  <c r="G495" i="2"/>
  <c r="G504" i="2"/>
  <c r="G501" i="2"/>
  <c r="G507" i="2"/>
  <c r="G510" i="2"/>
  <c r="G513" i="2"/>
  <c r="G573" i="2"/>
  <c r="G570" i="2"/>
  <c r="G576" i="2"/>
  <c r="G581" i="2"/>
  <c r="G583" i="2"/>
  <c r="G594" i="2"/>
  <c r="G608" i="2"/>
  <c r="G619" i="2"/>
  <c r="G611" i="2"/>
  <c r="G627" i="2"/>
  <c r="G651" i="2"/>
  <c r="G653" i="2"/>
  <c r="G668" i="2"/>
  <c r="G678" i="2"/>
  <c r="G687" i="2"/>
  <c r="G695" i="2"/>
  <c r="G704" i="2"/>
  <c r="F704" i="2"/>
  <c r="F695" i="2"/>
  <c r="F687" i="2"/>
  <c r="F678" i="2"/>
  <c r="F668" i="2"/>
  <c r="F653" i="2"/>
  <c r="F651" i="2"/>
  <c r="F627" i="2"/>
  <c r="F619" i="2"/>
  <c r="F611" i="2"/>
  <c r="F608" i="2"/>
  <c r="F594" i="2"/>
  <c r="F583" i="2"/>
  <c r="F581" i="2"/>
  <c r="F576" i="2"/>
  <c r="F573" i="2"/>
  <c r="F570" i="2"/>
  <c r="F513" i="2"/>
  <c r="F510" i="2"/>
  <c r="F507" i="2"/>
  <c r="F504" i="2"/>
  <c r="F501" i="2"/>
  <c r="F495" i="2"/>
  <c r="F489" i="2"/>
  <c r="F487" i="2"/>
  <c r="F481" i="2"/>
  <c r="F475" i="2"/>
  <c r="F472" i="2"/>
  <c r="F467" i="2"/>
  <c r="F463" i="2"/>
  <c r="F461" i="2"/>
  <c r="F449" i="2"/>
  <c r="F447" i="2"/>
  <c r="F454" i="2"/>
  <c r="F444" i="2"/>
  <c r="F438" i="2"/>
  <c r="F432" i="2"/>
  <c r="F430" i="2"/>
  <c r="F420" i="2"/>
  <c r="F417" i="2"/>
  <c r="F415" i="2"/>
  <c r="F413" i="2"/>
  <c r="F426" i="2"/>
  <c r="F403" i="2"/>
  <c r="F352" i="2"/>
  <c r="F346" i="2"/>
  <c r="F339" i="2"/>
  <c r="F332" i="2"/>
  <c r="F324" i="2"/>
  <c r="F27" i="2"/>
  <c r="F31" i="2"/>
  <c r="F39" i="2"/>
  <c r="F47" i="2"/>
  <c r="F51" i="2"/>
  <c r="F50" i="2"/>
  <c r="F57" i="2"/>
  <c r="F63" i="2"/>
  <c r="F69" i="2"/>
  <c r="F76" i="2"/>
  <c r="F80" i="2"/>
  <c r="F85" i="2"/>
  <c r="F98" i="2"/>
  <c r="F92" i="2"/>
  <c r="F101" i="2"/>
  <c r="F105" i="2"/>
  <c r="F110" i="2"/>
  <c r="F133" i="2"/>
  <c r="F124" i="2"/>
  <c r="F150" i="2"/>
  <c r="F154" i="2"/>
  <c r="F159" i="2"/>
  <c r="F158" i="2"/>
  <c r="F161" i="2"/>
  <c r="F164" i="2"/>
  <c r="F171" i="2"/>
  <c r="F170" i="2"/>
  <c r="F169" i="2"/>
  <c r="F174" i="2"/>
  <c r="F178" i="2"/>
  <c r="F181" i="2"/>
  <c r="F191" i="2"/>
  <c r="F184" i="2"/>
  <c r="F188" i="2"/>
  <c r="F194" i="2"/>
  <c r="F200" i="2"/>
  <c r="F197" i="2"/>
  <c r="F203" i="2"/>
  <c r="F206" i="2"/>
  <c r="F209" i="2"/>
  <c r="F214" i="2"/>
  <c r="F211" i="2"/>
  <c r="F216" i="2"/>
  <c r="F223" i="2"/>
  <c r="F220" i="2"/>
  <c r="F236" i="2"/>
  <c r="F243" i="2"/>
  <c r="F253" i="2"/>
  <c r="F262" i="2"/>
  <c r="F274" i="2"/>
  <c r="F283" i="2"/>
  <c r="F293" i="2"/>
  <c r="F291" i="2"/>
  <c r="F290" i="2"/>
  <c r="F309" i="2"/>
  <c r="F313" i="2"/>
  <c r="G30" i="2"/>
  <c r="G46" i="2"/>
  <c r="G55" i="2"/>
  <c r="G68" i="2"/>
  <c r="G104" i="2"/>
  <c r="G140" i="2"/>
  <c r="G142" i="2"/>
  <c r="G144" i="2"/>
  <c r="G147" i="2"/>
  <c r="G149" i="2"/>
  <c r="G153" i="2"/>
  <c r="G152" i="2"/>
  <c r="G157" i="2"/>
  <c r="G163" i="2"/>
  <c r="G168" i="2"/>
  <c r="G173" i="2"/>
  <c r="G177" i="2"/>
  <c r="G180" i="2"/>
  <c r="G183" i="2"/>
  <c r="G187" i="2"/>
  <c r="G190" i="2"/>
  <c r="G193" i="2"/>
  <c r="G199" i="2"/>
  <c r="G196" i="2"/>
  <c r="G202" i="2"/>
  <c r="G201" i="2"/>
  <c r="G205" i="2"/>
  <c r="G204" i="2"/>
  <c r="G208" i="2"/>
  <c r="G210" i="2"/>
  <c r="G213" i="2"/>
  <c r="G222" i="2"/>
  <c r="G219" i="2"/>
  <c r="G235" i="2"/>
  <c r="G242" i="2"/>
  <c r="G247" i="2"/>
  <c r="G256" i="2"/>
  <c r="G261" i="2"/>
  <c r="G273" i="2"/>
  <c r="G282" i="2"/>
  <c r="G289" i="2"/>
  <c r="G302" i="2"/>
  <c r="G304" i="2"/>
  <c r="G303" i="2"/>
  <c r="G310" i="2"/>
  <c r="G308" i="2"/>
  <c r="G307" i="2"/>
  <c r="G306" i="2"/>
  <c r="G318" i="2"/>
  <c r="G323" i="2"/>
  <c r="G331" i="2"/>
  <c r="G338" i="2"/>
  <c r="G351" i="2"/>
  <c r="G357" i="2"/>
  <c r="G368" i="2"/>
  <c r="G373" i="2"/>
  <c r="G378" i="2"/>
  <c r="G388" i="2"/>
  <c r="G382" i="2"/>
  <c r="G393" i="2"/>
  <c r="G398" i="2"/>
  <c r="G402" i="2"/>
  <c r="G425" i="2"/>
  <c r="G412" i="2"/>
  <c r="G419" i="2"/>
  <c r="G429" i="2"/>
  <c r="G437" i="2"/>
  <c r="G443" i="2"/>
  <c r="G453" i="2"/>
  <c r="G460" i="2"/>
  <c r="G466" i="2"/>
  <c r="G471" i="2"/>
  <c r="G480" i="2"/>
  <c r="G486" i="2"/>
  <c r="G494" i="2"/>
  <c r="G500" i="2"/>
  <c r="G528" i="2"/>
  <c r="G536" i="2"/>
  <c r="G543" i="2"/>
  <c r="G593" i="2"/>
  <c r="G618" i="2"/>
  <c r="G623" i="2"/>
  <c r="G628" i="2"/>
  <c r="G650" i="2"/>
  <c r="G660" i="2"/>
  <c r="G667" i="2"/>
  <c r="G685" i="2"/>
  <c r="G694" i="2"/>
  <c r="G703" i="2"/>
  <c r="F703" i="2"/>
  <c r="F694" i="2"/>
  <c r="F685" i="2"/>
  <c r="F667" i="2"/>
  <c r="F660" i="2"/>
  <c r="F650" i="2"/>
  <c r="F628" i="2"/>
  <c r="F618" i="2"/>
  <c r="F623" i="2"/>
  <c r="F593" i="2"/>
  <c r="F549" i="2"/>
  <c r="F539" i="2"/>
  <c r="F543" i="2"/>
  <c r="F536" i="2"/>
  <c r="F528" i="2"/>
  <c r="F500" i="2"/>
  <c r="F494" i="2"/>
  <c r="F486" i="2"/>
  <c r="F480" i="2"/>
  <c r="F471" i="2"/>
  <c r="F466" i="2"/>
  <c r="F460" i="2"/>
  <c r="F453" i="2"/>
  <c r="F443" i="2"/>
  <c r="F437" i="2"/>
  <c r="F429" i="2"/>
  <c r="F419" i="2"/>
  <c r="F412" i="2"/>
  <c r="F425" i="2"/>
  <c r="F402" i="2"/>
  <c r="F398" i="2"/>
  <c r="F393" i="2"/>
  <c r="F382" i="2"/>
  <c r="F388" i="2"/>
  <c r="F378" i="2"/>
  <c r="F373" i="2"/>
  <c r="F368" i="2"/>
  <c r="F357" i="2"/>
  <c r="F351" i="2"/>
  <c r="F338" i="2"/>
  <c r="F331" i="2"/>
  <c r="F323" i="2"/>
  <c r="F318" i="2"/>
  <c r="F310" i="2"/>
  <c r="F308" i="2"/>
  <c r="F307" i="2"/>
  <c r="F306" i="2"/>
  <c r="F304" i="2"/>
  <c r="F303" i="2"/>
  <c r="F302" i="2"/>
  <c r="F299" i="2"/>
  <c r="F289" i="2"/>
  <c r="F282" i="2"/>
  <c r="F273" i="2"/>
  <c r="F261" i="2"/>
  <c r="F256" i="2"/>
  <c r="F247" i="2"/>
  <c r="F242" i="2"/>
  <c r="F235" i="2"/>
  <c r="F219" i="2"/>
  <c r="F222" i="2"/>
  <c r="F213" i="2"/>
  <c r="F210" i="2"/>
  <c r="F208" i="2"/>
  <c r="F205" i="2"/>
  <c r="F204" i="2"/>
  <c r="F202" i="2"/>
  <c r="F201" i="2"/>
  <c r="F196" i="2"/>
  <c r="F199" i="2"/>
  <c r="F193" i="2"/>
  <c r="F187" i="2"/>
  <c r="F190" i="2"/>
  <c r="F183" i="2"/>
  <c r="F180" i="2"/>
  <c r="F177" i="2"/>
  <c r="F173" i="2"/>
  <c r="F168" i="2"/>
  <c r="F163" i="2"/>
  <c r="F157" i="2"/>
  <c r="F153" i="2"/>
  <c r="F152" i="2"/>
  <c r="F149" i="2"/>
  <c r="F136" i="2"/>
  <c r="F147" i="2"/>
  <c r="F144" i="2"/>
  <c r="F142" i="2"/>
  <c r="F140" i="2"/>
  <c r="F30" i="2"/>
  <c r="F46" i="2"/>
  <c r="F55" i="2"/>
  <c r="F68" i="2"/>
  <c r="F104" i="2"/>
  <c r="F542" i="2"/>
  <c r="F538" i="2"/>
  <c r="F534" i="2"/>
  <c r="F531" i="2"/>
  <c r="F524" i="2"/>
  <c r="F521" i="2"/>
  <c r="F519" i="2"/>
  <c r="F514" i="2"/>
  <c r="F499" i="2"/>
  <c r="F493" i="2"/>
  <c r="F485" i="2"/>
  <c r="F479" i="2"/>
  <c r="F470" i="2"/>
  <c r="F459" i="2"/>
  <c r="F452" i="2"/>
  <c r="F442" i="2"/>
  <c r="F436" i="2"/>
  <c r="F411" i="2"/>
  <c r="F424" i="2"/>
  <c r="F405" i="2"/>
  <c r="F367" i="2"/>
  <c r="F387" i="2"/>
  <c r="F372" i="2"/>
  <c r="F366" i="2"/>
  <c r="F360" i="2"/>
  <c r="F350" i="2"/>
  <c r="F337" i="2"/>
  <c r="F330" i="2"/>
  <c r="F322" i="2"/>
  <c r="F26" i="2"/>
  <c r="F21" i="2"/>
  <c r="F250" i="2"/>
  <c r="F272" i="2"/>
  <c r="F281" i="2"/>
  <c r="G396" i="2"/>
  <c r="G395" i="2"/>
  <c r="G392" i="2"/>
  <c r="G390" i="2"/>
  <c r="G20" i="2"/>
  <c r="G35" i="2"/>
  <c r="G75" i="2"/>
  <c r="G79" i="2"/>
  <c r="G336" i="2"/>
  <c r="G349" i="2"/>
  <c r="F396" i="2"/>
  <c r="F395" i="2"/>
  <c r="F392" i="2"/>
  <c r="F390" i="2"/>
  <c r="F20" i="2"/>
  <c r="F35" i="2"/>
  <c r="F75" i="2"/>
  <c r="F79" i="2"/>
  <c r="F336" i="2"/>
  <c r="F349" i="2"/>
  <c r="G702" i="2"/>
  <c r="G692" i="2"/>
  <c r="G684" i="2"/>
  <c r="G677" i="2"/>
  <c r="G674" i="2"/>
  <c r="G666" i="2"/>
  <c r="G659" i="2"/>
  <c r="G649" i="2"/>
  <c r="G645" i="2"/>
  <c r="G626" i="2"/>
  <c r="G622" i="2"/>
  <c r="G617" i="2"/>
  <c r="G603" i="2"/>
  <c r="G592" i="2"/>
  <c r="F702" i="2"/>
  <c r="F692" i="2"/>
  <c r="F684" i="2"/>
  <c r="F677" i="2"/>
  <c r="F674" i="2"/>
  <c r="F666" i="2"/>
  <c r="F659" i="2"/>
  <c r="F649" i="2"/>
  <c r="F645" i="2"/>
  <c r="F626" i="2"/>
  <c r="F622" i="2"/>
  <c r="F617" i="2"/>
  <c r="F603" i="2"/>
  <c r="F592" i="2"/>
  <c r="F563" i="2"/>
  <c r="F557" i="2"/>
  <c r="F551" i="2"/>
  <c r="F548" i="2"/>
  <c r="F562" i="2"/>
  <c r="F556" i="2"/>
  <c r="F512" i="2"/>
  <c r="F509" i="2"/>
  <c r="F506" i="2"/>
  <c r="F503" i="2"/>
  <c r="F498" i="2"/>
  <c r="F492" i="2"/>
  <c r="F488" i="2"/>
  <c r="F484" i="2"/>
  <c r="F478" i="2"/>
  <c r="F458" i="2"/>
  <c r="F446" i="2"/>
  <c r="F451" i="2"/>
  <c r="F441" i="2"/>
  <c r="F435" i="2"/>
  <c r="F431" i="2"/>
  <c r="F418" i="2"/>
  <c r="F416" i="2"/>
  <c r="F414" i="2"/>
  <c r="F410" i="2"/>
  <c r="F423" i="2"/>
  <c r="F391" i="2"/>
  <c r="F384" i="2"/>
  <c r="F379" i="2"/>
  <c r="F374" i="2"/>
  <c r="F361" i="2"/>
  <c r="F359" i="2"/>
  <c r="F358" i="2"/>
  <c r="F356" i="2"/>
  <c r="F335" i="2"/>
  <c r="F328" i="2"/>
  <c r="F327" i="2"/>
  <c r="F321" i="2"/>
  <c r="F311" i="2"/>
  <c r="F317" i="2"/>
  <c r="F301" i="2"/>
  <c r="F294" i="2"/>
  <c r="F298" i="2"/>
  <c r="F280" i="2"/>
  <c r="F271" i="2"/>
  <c r="F266" i="2"/>
  <c r="F255" i="2"/>
  <c r="F252" i="2"/>
  <c r="F249" i="2"/>
  <c r="F246" i="2"/>
  <c r="F241" i="2"/>
  <c r="F234" i="2"/>
  <c r="F226" i="2"/>
  <c r="F225" i="2"/>
  <c r="F224" i="2"/>
  <c r="F217" i="2"/>
  <c r="F176" i="2"/>
  <c r="F167" i="2"/>
  <c r="F156" i="2"/>
  <c r="F146" i="2"/>
  <c r="F143" i="2"/>
  <c r="F138" i="2"/>
  <c r="F137" i="2"/>
  <c r="F134" i="2"/>
  <c r="F131" i="2"/>
  <c r="F114" i="2"/>
  <c r="F100" i="2"/>
  <c r="F97" i="2"/>
  <c r="F91" i="2"/>
  <c r="F88" i="2"/>
  <c r="F84" i="2"/>
  <c r="F74" i="2"/>
  <c r="F67" i="2"/>
  <c r="F62" i="2"/>
  <c r="F49" i="2"/>
  <c r="F56" i="2"/>
  <c r="F52" i="2"/>
  <c r="F48" i="2"/>
  <c r="F45" i="2"/>
  <c r="F36" i="2"/>
  <c r="F34" i="2"/>
  <c r="F5" i="2"/>
  <c r="F19" i="2"/>
  <c r="G5" i="2"/>
  <c r="G19" i="2"/>
  <c r="G34" i="2"/>
  <c r="G36" i="2"/>
  <c r="G48" i="2"/>
  <c r="G45" i="2"/>
  <c r="G52" i="2"/>
  <c r="G56" i="2"/>
  <c r="G62" i="2"/>
  <c r="G67" i="2"/>
  <c r="G74" i="2"/>
  <c r="G84" i="2"/>
  <c r="G88" i="2"/>
  <c r="G91" i="2"/>
  <c r="G97" i="2"/>
  <c r="G100" i="2"/>
  <c r="G114" i="2"/>
  <c r="G156" i="2"/>
  <c r="G167" i="2"/>
  <c r="G176" i="2"/>
  <c r="G217" i="2"/>
  <c r="G234" i="2"/>
  <c r="G241" i="2"/>
  <c r="G249" i="2"/>
  <c r="G246" i="2"/>
  <c r="G252" i="2"/>
  <c r="G255" i="2"/>
  <c r="G266" i="2"/>
  <c r="G271" i="2"/>
  <c r="G280" i="2"/>
  <c r="G298" i="2"/>
  <c r="G301" i="2"/>
  <c r="G317" i="2"/>
  <c r="G321" i="2"/>
  <c r="G327" i="2"/>
  <c r="G328" i="2"/>
  <c r="G335" i="2"/>
  <c r="G356" i="2"/>
  <c r="G359" i="2"/>
  <c r="G358" i="2"/>
  <c r="G361" i="2"/>
  <c r="G374" i="2"/>
  <c r="G379" i="2"/>
  <c r="G384" i="2"/>
  <c r="G391" i="2"/>
  <c r="G423" i="2"/>
  <c r="G410" i="2"/>
  <c r="G414" i="2"/>
  <c r="G416" i="2"/>
  <c r="G418" i="2"/>
  <c r="G431" i="2"/>
  <c r="G435" i="2"/>
  <c r="G441" i="2"/>
  <c r="G451" i="2"/>
  <c r="G446" i="2"/>
  <c r="G458" i="2"/>
  <c r="G478" i="2"/>
  <c r="G484" i="2"/>
  <c r="G488" i="2"/>
  <c r="G492" i="2"/>
  <c r="G498" i="2"/>
  <c r="G503" i="2"/>
  <c r="G506" i="2"/>
  <c r="G509" i="2"/>
  <c r="G512" i="2"/>
  <c r="G556" i="2"/>
  <c r="G562" i="2"/>
  <c r="G700" i="2"/>
  <c r="G691" i="2"/>
  <c r="G681" i="2"/>
  <c r="G676" i="2"/>
  <c r="G664" i="2"/>
  <c r="G657" i="2"/>
  <c r="G647" i="2"/>
  <c r="G641" i="2"/>
  <c r="G635" i="2"/>
  <c r="G632" i="2"/>
  <c r="G630" i="2"/>
  <c r="G624" i="2"/>
  <c r="G620" i="2"/>
  <c r="G614" i="2"/>
  <c r="G609" i="2"/>
  <c r="G606" i="2"/>
  <c r="G590" i="2"/>
  <c r="G597" i="2"/>
  <c r="G595" i="2"/>
  <c r="G586" i="2"/>
  <c r="G577" i="2"/>
  <c r="G574" i="2"/>
  <c r="G571" i="2"/>
  <c r="G567" i="2"/>
  <c r="G540" i="2"/>
  <c r="G525" i="2"/>
  <c r="G511" i="2"/>
  <c r="G508" i="2"/>
  <c r="G505" i="2"/>
  <c r="G502" i="2"/>
  <c r="G497" i="2"/>
  <c r="G491" i="2"/>
  <c r="G483" i="2"/>
  <c r="G477" i="2"/>
  <c r="G474" i="2"/>
  <c r="G469" i="2"/>
  <c r="G465" i="2"/>
  <c r="G462" i="2"/>
  <c r="G457" i="2"/>
  <c r="G448" i="2"/>
  <c r="G445" i="2"/>
  <c r="G450" i="2"/>
  <c r="G440" i="2"/>
  <c r="G434" i="2"/>
  <c r="G428" i="2"/>
  <c r="G422" i="2"/>
  <c r="G394" i="2"/>
  <c r="G380" i="2"/>
  <c r="G385" i="2"/>
  <c r="G376" i="2"/>
  <c r="G370" i="2"/>
  <c r="G363" i="2"/>
  <c r="G362" i="2"/>
  <c r="G24" i="2"/>
  <c r="G28" i="2"/>
  <c r="G72" i="2"/>
  <c r="G73" i="2"/>
  <c r="G160" i="2"/>
  <c r="G212" i="2"/>
  <c r="G233" i="2"/>
  <c r="G240" i="2"/>
  <c r="G260" i="2"/>
  <c r="G265" i="2"/>
  <c r="G270" i="2"/>
  <c r="G279" i="2"/>
  <c r="G342" i="2"/>
  <c r="F700" i="2"/>
  <c r="F691" i="2"/>
  <c r="F681" i="2"/>
  <c r="F676" i="2"/>
  <c r="F664" i="2"/>
  <c r="F657" i="2"/>
  <c r="F647" i="2"/>
  <c r="F641" i="2"/>
  <c r="F635" i="2"/>
  <c r="F632" i="2"/>
  <c r="F630" i="2"/>
  <c r="F624" i="2"/>
  <c r="F620" i="2"/>
  <c r="F614" i="2"/>
  <c r="F609" i="2"/>
  <c r="F606" i="2"/>
  <c r="F590" i="2"/>
  <c r="F597" i="2"/>
  <c r="F595" i="2"/>
  <c r="F586" i="2"/>
  <c r="F577" i="2"/>
  <c r="F574" i="2"/>
  <c r="F571" i="2"/>
  <c r="F567" i="2"/>
  <c r="F540" i="2"/>
  <c r="F525" i="2"/>
  <c r="F511" i="2"/>
  <c r="F508" i="2"/>
  <c r="F505" i="2"/>
  <c r="F502" i="2"/>
  <c r="F497" i="2"/>
  <c r="F491" i="2"/>
  <c r="F483" i="2"/>
  <c r="F477" i="2"/>
  <c r="F474" i="2"/>
  <c r="F469" i="2"/>
  <c r="F465" i="2"/>
  <c r="F462" i="2"/>
  <c r="F457" i="2"/>
  <c r="F448" i="2"/>
  <c r="F445" i="2"/>
  <c r="F450" i="2"/>
  <c r="F440" i="2"/>
  <c r="F434" i="2"/>
  <c r="F428" i="2"/>
  <c r="F422" i="2"/>
  <c r="F394" i="2"/>
  <c r="F380" i="2"/>
  <c r="F385" i="2"/>
  <c r="F376" i="2"/>
  <c r="F370" i="2"/>
  <c r="F363" i="2"/>
  <c r="F362" i="2"/>
  <c r="F24" i="2"/>
  <c r="F28" i="2"/>
  <c r="F72" i="2"/>
  <c r="F73" i="2"/>
  <c r="F160" i="2"/>
  <c r="F212" i="2"/>
  <c r="F233" i="2"/>
  <c r="F240" i="2"/>
  <c r="F260" i="2"/>
  <c r="F265" i="2"/>
  <c r="F270" i="2"/>
  <c r="F279" i="2"/>
  <c r="F342" i="2"/>
  <c r="F285" i="2"/>
  <c r="F284" i="2"/>
  <c r="F276" i="2"/>
  <c r="F267" i="2"/>
  <c r="F264" i="2"/>
  <c r="F257" i="2"/>
  <c r="F248" i="2"/>
  <c r="F238" i="2"/>
  <c r="F231" i="2"/>
  <c r="F207" i="2"/>
  <c r="F99" i="2"/>
  <c r="F94" i="2"/>
  <c r="F89" i="2"/>
  <c r="F86" i="2"/>
  <c r="F81" i="2"/>
  <c r="F77" i="2"/>
  <c r="F70" i="2"/>
  <c r="F64" i="2"/>
  <c r="F60" i="2"/>
  <c r="F59" i="2"/>
  <c r="F3" i="2"/>
  <c r="F6" i="2"/>
  <c r="F17" i="2"/>
  <c r="E419" i="4"/>
  <c r="E365" i="4"/>
  <c r="G1013" i="4"/>
  <c r="G1012" i="4"/>
  <c r="G999" i="4"/>
  <c r="G990" i="4"/>
  <c r="G969" i="4"/>
  <c r="G968" i="4"/>
  <c r="G957" i="4"/>
  <c r="G946" i="4"/>
  <c r="G945" i="4"/>
  <c r="G934" i="4"/>
  <c r="G931" i="4"/>
  <c r="G923" i="4"/>
  <c r="G1011" i="4"/>
  <c r="G998" i="4"/>
  <c r="G989" i="4"/>
  <c r="G976" i="4"/>
  <c r="G956" i="4"/>
  <c r="G935" i="4"/>
  <c r="G930" i="4"/>
  <c r="G891" i="4"/>
  <c r="G882" i="4"/>
  <c r="G1010" i="4"/>
  <c r="G997" i="4"/>
  <c r="G988" i="4"/>
  <c r="G987" i="4"/>
  <c r="G955" i="4"/>
  <c r="G944" i="4"/>
  <c r="G929" i="4"/>
  <c r="G892" i="4"/>
  <c r="G1009" i="4"/>
  <c r="G985" i="4"/>
  <c r="G986" i="4"/>
  <c r="G975" i="4"/>
  <c r="G966" i="4"/>
  <c r="G967" i="4"/>
  <c r="G943" i="4"/>
  <c r="G1008" i="4"/>
  <c r="G995" i="4"/>
  <c r="G984" i="4"/>
  <c r="G974" i="4"/>
  <c r="G965" i="4"/>
  <c r="G954" i="4"/>
  <c r="G942" i="4"/>
  <c r="G928" i="4"/>
  <c r="G922" i="4"/>
  <c r="G890" i="4"/>
  <c r="G1007" i="4"/>
  <c r="G983" i="4"/>
  <c r="G982" i="4"/>
  <c r="G964" i="4"/>
  <c r="G963" i="4"/>
  <c r="G953" i="4"/>
  <c r="G941" i="4"/>
  <c r="G927" i="4"/>
  <c r="G921" i="4"/>
  <c r="G981" i="4"/>
  <c r="G971" i="4"/>
  <c r="G962" i="4"/>
  <c r="G952" i="4"/>
  <c r="G940" i="4"/>
  <c r="G933" i="4"/>
  <c r="G916" i="4"/>
  <c r="G898" i="4"/>
  <c r="G1005" i="4"/>
  <c r="G994" i="4"/>
  <c r="G980" i="4"/>
  <c r="G973" i="4"/>
  <c r="G951" i="4"/>
  <c r="G939" i="4"/>
  <c r="G926" i="4"/>
  <c r="G914" i="4"/>
  <c r="G907" i="4"/>
  <c r="G1004" i="4"/>
  <c r="G993" i="4"/>
  <c r="G979" i="4"/>
  <c r="G950" i="4"/>
  <c r="G938" i="4"/>
  <c r="G895" i="4"/>
  <c r="G1003" i="4"/>
  <c r="G992" i="4"/>
  <c r="G970" i="4"/>
  <c r="G961" i="4"/>
  <c r="G960" i="4"/>
  <c r="G959" i="4"/>
  <c r="G949" i="4"/>
  <c r="G937" i="4"/>
  <c r="G906" i="4"/>
  <c r="G1002" i="4"/>
  <c r="G1001" i="4"/>
  <c r="G991" i="4"/>
  <c r="G978" i="4"/>
  <c r="G948" i="4"/>
  <c r="G936" i="4"/>
  <c r="G932" i="4"/>
  <c r="G925" i="4"/>
  <c r="G1000" i="4"/>
  <c r="G977" i="4"/>
  <c r="G972" i="4"/>
  <c r="G958" i="4"/>
  <c r="G947" i="4"/>
  <c r="G924" i="4"/>
  <c r="G904" i="4"/>
  <c r="G893" i="4"/>
  <c r="G996" i="4"/>
  <c r="G311" i="4"/>
  <c r="G900" i="4"/>
  <c r="G807" i="4"/>
  <c r="G801" i="4"/>
  <c r="G793" i="4"/>
  <c r="G790" i="4"/>
  <c r="G787" i="4"/>
  <c r="G785" i="4"/>
  <c r="G775" i="4"/>
  <c r="G750" i="4"/>
  <c r="G618" i="4"/>
  <c r="G583" i="4"/>
  <c r="G578" i="4"/>
  <c r="G567" i="4"/>
  <c r="G536" i="4"/>
  <c r="G543" i="4"/>
  <c r="G535" i="4"/>
  <c r="G532" i="4"/>
  <c r="G529" i="4"/>
  <c r="G524" i="4"/>
  <c r="G550" i="4"/>
  <c r="G539" i="4"/>
  <c r="G521" i="4"/>
  <c r="G515" i="4"/>
  <c r="G512" i="4"/>
  <c r="G502" i="4"/>
  <c r="G492" i="4"/>
  <c r="G489" i="4"/>
  <c r="G485" i="4"/>
  <c r="G479" i="4"/>
  <c r="G469" i="4"/>
  <c r="G460" i="4"/>
  <c r="G449" i="4"/>
  <c r="G426" i="4"/>
  <c r="G393" i="4"/>
  <c r="G392" i="4"/>
  <c r="G389" i="4"/>
  <c r="G385" i="4"/>
  <c r="G379" i="4"/>
  <c r="G345" i="4"/>
  <c r="G287" i="4"/>
  <c r="G272" i="4"/>
  <c r="G223" i="4"/>
  <c r="G142" i="4"/>
  <c r="G100" i="4"/>
  <c r="G88" i="4"/>
  <c r="G72" i="4"/>
  <c r="G66" i="4"/>
  <c r="G45" i="4"/>
  <c r="G27" i="4"/>
  <c r="G18" i="4"/>
  <c r="G2" i="4"/>
  <c r="G34" i="4"/>
  <c r="G39" i="4"/>
  <c r="G49" i="4"/>
  <c r="G60" i="4"/>
  <c r="G65" i="4"/>
  <c r="G67" i="4"/>
  <c r="G75" i="4"/>
  <c r="G81" i="4"/>
  <c r="G87" i="4"/>
  <c r="G99" i="4"/>
  <c r="G105" i="4"/>
  <c r="G110" i="4"/>
  <c r="G124" i="4"/>
  <c r="G117" i="4"/>
  <c r="G129" i="4"/>
  <c r="G131" i="4"/>
  <c r="G141" i="4"/>
  <c r="G145" i="4"/>
  <c r="G157" i="4"/>
  <c r="G170" i="4"/>
  <c r="G183" i="4"/>
  <c r="G188" i="4"/>
  <c r="G195" i="4"/>
  <c r="G194" i="4"/>
  <c r="G198" i="4"/>
  <c r="G204" i="4"/>
  <c r="G212" i="4"/>
  <c r="G211" i="4"/>
  <c r="G213" i="4"/>
  <c r="G217" i="4"/>
  <c r="G222" i="4"/>
  <c r="G227" i="4"/>
  <c r="G232" i="4"/>
  <c r="G243" i="4"/>
  <c r="G238" i="4"/>
  <c r="G247" i="4"/>
  <c r="G255" i="4"/>
  <c r="G251" i="4"/>
  <c r="G259" i="4"/>
  <c r="G263" i="4"/>
  <c r="G268" i="4"/>
  <c r="G271" i="4"/>
  <c r="G276" i="4"/>
  <c r="G279" i="4"/>
  <c r="G291" i="4"/>
  <c r="G286" i="4"/>
  <c r="G301" i="4"/>
  <c r="G308" i="4"/>
  <c r="G323" i="4"/>
  <c r="G338" i="4"/>
  <c r="G355" i="4"/>
  <c r="G364" i="4"/>
  <c r="G378" i="4"/>
  <c r="G377" i="4"/>
  <c r="G383" i="4"/>
  <c r="G874" i="4"/>
  <c r="G870" i="4"/>
  <c r="G850" i="4"/>
  <c r="G836" i="4"/>
  <c r="G832" i="4"/>
  <c r="G825" i="4"/>
  <c r="G822" i="4"/>
  <c r="G818" i="4"/>
  <c r="G809" i="4"/>
  <c r="G730" i="4"/>
  <c r="G725" i="4"/>
  <c r="G721" i="4"/>
  <c r="G717" i="4"/>
  <c r="G713" i="4"/>
  <c r="G706" i="4"/>
  <c r="G699" i="4"/>
  <c r="G696" i="4"/>
  <c r="G689" i="4"/>
  <c r="G682" i="4"/>
  <c r="G677" i="4"/>
  <c r="G670" i="4"/>
  <c r="G664" i="4"/>
  <c r="G662" i="4"/>
  <c r="G648" i="4"/>
  <c r="G646" i="4"/>
  <c r="G654" i="4"/>
  <c r="G641" i="4"/>
  <c r="G634" i="4"/>
  <c r="G626" i="4"/>
  <c r="G623" i="4"/>
  <c r="G608" i="4"/>
  <c r="G604" i="4"/>
  <c r="G600" i="4"/>
  <c r="G596" i="4"/>
  <c r="G617" i="4"/>
  <c r="G586" i="4"/>
  <c r="G582" i="4"/>
  <c r="G549" i="4"/>
  <c r="G468" i="4"/>
  <c r="G459" i="4"/>
  <c r="G448" i="4"/>
  <c r="G436" i="4"/>
  <c r="G425" i="4"/>
  <c r="G410" i="4"/>
  <c r="G404" i="4"/>
  <c r="G881" i="4"/>
  <c r="G887" i="4"/>
  <c r="G849" i="4"/>
  <c r="G781" i="4"/>
  <c r="G772" i="4"/>
  <c r="G766" i="4"/>
  <c r="G762" i="4"/>
  <c r="G749" i="4"/>
  <c r="G712" i="4"/>
  <c r="G705" i="4"/>
  <c r="G695" i="4"/>
  <c r="G688" i="4"/>
  <c r="G676" i="4"/>
  <c r="G669" i="4"/>
  <c r="G661" i="4"/>
  <c r="G653" i="4"/>
  <c r="G640" i="4"/>
  <c r="G633" i="4"/>
  <c r="G622" i="4"/>
  <c r="G607" i="4"/>
  <c r="G595" i="4"/>
  <c r="G616" i="4"/>
  <c r="G581" i="4"/>
  <c r="G577" i="4"/>
  <c r="G572" i="4"/>
  <c r="G562" i="4"/>
  <c r="G528" i="4"/>
  <c r="G548" i="4"/>
  <c r="G520" i="4"/>
  <c r="G511" i="4"/>
  <c r="G501" i="4"/>
  <c r="G478" i="4"/>
  <c r="G467" i="4"/>
  <c r="G458" i="4"/>
  <c r="G447" i="4"/>
  <c r="G435" i="4"/>
  <c r="G424" i="4"/>
  <c r="G418" i="4"/>
  <c r="G415" i="4"/>
  <c r="G406" i="4"/>
  <c r="G403" i="4"/>
  <c r="G402" i="4"/>
  <c r="G401" i="4"/>
  <c r="G399" i="4"/>
  <c r="G398" i="4"/>
  <c r="G397" i="4"/>
  <c r="G376" i="4"/>
  <c r="G363" i="4"/>
  <c r="G354" i="4"/>
  <c r="G337" i="4"/>
  <c r="G331" i="4"/>
  <c r="G317" i="4"/>
  <c r="G307" i="4"/>
  <c r="G300" i="4"/>
  <c r="G285" i="4"/>
  <c r="G290" i="4"/>
  <c r="G180" i="4"/>
  <c r="G178" i="4"/>
  <c r="G275" i="4"/>
  <c r="G176" i="4"/>
  <c r="G174" i="4"/>
  <c r="G270" i="4"/>
  <c r="G267" i="4"/>
  <c r="G262" i="4"/>
  <c r="G261" i="4"/>
  <c r="G258" i="4"/>
  <c r="G257" i="4"/>
  <c r="G250" i="4"/>
  <c r="G254" i="4"/>
  <c r="G246" i="4"/>
  <c r="G237" i="4"/>
  <c r="G242" i="4"/>
  <c r="G231" i="4"/>
  <c r="G226" i="4"/>
  <c r="G221" i="4"/>
  <c r="G38" i="4"/>
  <c r="G59" i="4"/>
  <c r="G71" i="4"/>
  <c r="G86" i="4"/>
  <c r="G135" i="4"/>
  <c r="G26" i="4"/>
  <c r="G33" i="4"/>
  <c r="G320" i="4"/>
  <c r="G353" i="4"/>
  <c r="G362" i="4"/>
  <c r="G387" i="4"/>
  <c r="G423" i="4"/>
  <c r="G434" i="4"/>
  <c r="G446" i="4"/>
  <c r="G466" i="4"/>
  <c r="G488" i="4"/>
  <c r="G499" i="4"/>
  <c r="G500" i="4"/>
  <c r="G510" i="4"/>
  <c r="G547" i="4"/>
  <c r="G585" i="4"/>
  <c r="G615" i="4"/>
  <c r="G594" i="4"/>
  <c r="G632" i="4"/>
  <c r="G639" i="4"/>
  <c r="G652" i="4"/>
  <c r="G660" i="4"/>
  <c r="G675" i="4"/>
  <c r="G687" i="4"/>
  <c r="G694" i="4"/>
  <c r="G704" i="4"/>
  <c r="G711" i="4"/>
  <c r="G732" i="4"/>
  <c r="G739" i="4"/>
  <c r="G737" i="4"/>
  <c r="G742" i="4"/>
  <c r="G754" i="4"/>
  <c r="G758" i="4"/>
  <c r="G765" i="4"/>
  <c r="G771" i="4"/>
  <c r="G570" i="4"/>
  <c r="G566" i="4"/>
  <c r="G561" i="4"/>
  <c r="G554" i="4"/>
  <c r="G465" i="4"/>
  <c r="G457" i="4"/>
  <c r="G445" i="4"/>
  <c r="G433" i="4"/>
  <c r="G104" i="4"/>
  <c r="G98" i="4"/>
  <c r="G44" i="4"/>
  <c r="G25" i="4"/>
  <c r="G24" i="4"/>
  <c r="G58" i="4"/>
  <c r="G97" i="4"/>
  <c r="G293" i="4"/>
  <c r="G316" i="4"/>
  <c r="G330" i="4"/>
  <c r="G372" i="4"/>
  <c r="G373" i="4"/>
  <c r="G391" i="4"/>
  <c r="G444" i="4"/>
  <c r="G456" i="4"/>
  <c r="G477" i="4"/>
  <c r="G484" i="4"/>
  <c r="G509" i="4"/>
  <c r="G575" i="4"/>
  <c r="G645" i="4"/>
  <c r="G729" i="4"/>
  <c r="G748" i="4"/>
  <c r="G753" i="4"/>
  <c r="G757" i="4"/>
  <c r="G761" i="4"/>
  <c r="G764" i="4"/>
  <c r="G770" i="4"/>
  <c r="G917" i="4"/>
  <c r="G919" i="4"/>
  <c r="G918" i="4"/>
  <c r="G69" i="4"/>
  <c r="G53" i="4"/>
  <c r="G52" i="4"/>
  <c r="G51" i="4"/>
  <c r="G50" i="4"/>
  <c r="G48" i="4"/>
  <c r="G886" i="4"/>
  <c r="G880" i="4"/>
  <c r="G862" i="4"/>
  <c r="G848" i="4"/>
  <c r="G806" i="4"/>
  <c r="G805" i="4"/>
  <c r="G798" i="4"/>
  <c r="G797" i="4"/>
  <c r="G786" i="4"/>
  <c r="G780" i="4"/>
  <c r="G728" i="4"/>
  <c r="G724" i="4"/>
  <c r="G720" i="4"/>
  <c r="G716" i="4"/>
  <c r="G710" i="4"/>
  <c r="G703" i="4"/>
  <c r="G698" i="4"/>
  <c r="G693" i="4"/>
  <c r="G686" i="4"/>
  <c r="G659" i="4"/>
  <c r="G644" i="4"/>
  <c r="G651" i="4"/>
  <c r="G638" i="4"/>
  <c r="G631" i="4"/>
  <c r="G625" i="4"/>
  <c r="G606" i="4"/>
  <c r="G603" i="4"/>
  <c r="G599" i="4"/>
  <c r="G593" i="4"/>
  <c r="G614" i="4"/>
  <c r="G560" i="4"/>
  <c r="G542" i="4"/>
  <c r="G523" i="4"/>
  <c r="G514" i="4"/>
  <c r="G491" i="4"/>
  <c r="G487" i="4"/>
  <c r="G483" i="4"/>
  <c r="G476" i="4"/>
  <c r="G455" i="4"/>
  <c r="G443" i="4"/>
  <c r="G432" i="4"/>
  <c r="G431" i="4"/>
  <c r="G422" i="4"/>
  <c r="G414" i="4"/>
  <c r="G408" i="4"/>
  <c r="G396" i="4"/>
  <c r="G390" i="4"/>
  <c r="G384" i="4"/>
  <c r="G361" i="4"/>
  <c r="G352" i="4"/>
  <c r="G343" i="4"/>
  <c r="G339" i="4"/>
  <c r="G336" i="4"/>
  <c r="G329" i="4"/>
  <c r="G322" i="4"/>
  <c r="G319" i="4"/>
  <c r="G315" i="4"/>
  <c r="G306" i="4"/>
  <c r="G299" i="4"/>
  <c r="G282" i="4"/>
  <c r="G281" i="4"/>
  <c r="G278" i="4"/>
  <c r="G264" i="4"/>
  <c r="G236" i="4"/>
  <c r="G220" i="4"/>
  <c r="G208" i="4"/>
  <c r="G192" i="4"/>
  <c r="G191" i="4"/>
  <c r="G167" i="4"/>
  <c r="G146" i="4"/>
  <c r="G128" i="4"/>
  <c r="G123" i="4"/>
  <c r="G116" i="4"/>
  <c r="G113" i="4"/>
  <c r="G109" i="4"/>
  <c r="G96" i="4"/>
  <c r="G85" i="4"/>
  <c r="G77" i="4"/>
  <c r="G74" i="4"/>
  <c r="G68" i="4"/>
  <c r="G64" i="4"/>
  <c r="G62" i="4"/>
  <c r="G57" i="4"/>
  <c r="G47" i="4"/>
  <c r="G43" i="4"/>
  <c r="G32" i="4"/>
  <c r="G23" i="4"/>
  <c r="G17" i="4"/>
  <c r="G13" i="4"/>
  <c r="G5" i="4"/>
  <c r="G746" i="4"/>
  <c r="G497" i="4"/>
  <c r="G860" i="4"/>
  <c r="G827" i="4"/>
  <c r="G745" i="4"/>
  <c r="G559" i="4"/>
  <c r="G552" i="4"/>
  <c r="G551" i="4"/>
  <c r="G541" i="4"/>
  <c r="G540" i="4"/>
  <c r="G534" i="4"/>
  <c r="G531" i="4"/>
  <c r="G526" i="4"/>
  <c r="G538" i="4"/>
  <c r="G518" i="4"/>
  <c r="G513" i="4"/>
  <c r="G507" i="4"/>
  <c r="G496" i="4"/>
  <c r="G490" i="4"/>
  <c r="G486" i="4"/>
  <c r="G481" i="4"/>
  <c r="G475" i="4"/>
  <c r="G464" i="4"/>
  <c r="G454" i="4"/>
  <c r="G417" i="4"/>
  <c r="G407" i="4"/>
  <c r="G328" i="4"/>
  <c r="G95" i="4"/>
  <c r="G73" i="4"/>
  <c r="G46" i="4"/>
  <c r="G915" i="4"/>
  <c r="G897" i="4"/>
  <c r="G868" i="4"/>
  <c r="G834" i="4"/>
  <c r="G830" i="4"/>
  <c r="G782" i="4"/>
  <c r="G681" i="4"/>
  <c r="G674" i="4"/>
  <c r="G668" i="4"/>
  <c r="G643" i="4"/>
  <c r="G650" i="4"/>
  <c r="G624" i="4"/>
  <c r="G602" i="4"/>
  <c r="G598" i="4"/>
  <c r="G589" i="4"/>
  <c r="G613" i="4"/>
  <c r="G569" i="4"/>
  <c r="G565" i="4"/>
  <c r="G558" i="4"/>
  <c r="G556" i="4"/>
  <c r="G474" i="4"/>
  <c r="G463" i="4"/>
  <c r="G453" i="4"/>
  <c r="G442" i="4"/>
  <c r="G430" i="4"/>
  <c r="G420" i="4"/>
  <c r="G405" i="4"/>
  <c r="G327" i="4"/>
  <c r="G313" i="4"/>
  <c r="G283" i="4"/>
  <c r="G288" i="4"/>
  <c r="G179" i="4"/>
  <c r="G177" i="4"/>
  <c r="G175" i="4"/>
  <c r="G173" i="4"/>
  <c r="G266" i="4"/>
  <c r="G260" i="4"/>
  <c r="G256" i="4"/>
  <c r="G248" i="4"/>
  <c r="G252" i="4"/>
  <c r="G244" i="4"/>
  <c r="G234" i="4"/>
  <c r="G240" i="4"/>
  <c r="G229" i="4"/>
  <c r="G224" i="4"/>
  <c r="G218" i="4"/>
  <c r="G214" i="4"/>
  <c r="G206" i="4"/>
  <c r="G201" i="4"/>
  <c r="G189" i="4"/>
  <c r="G184" i="4"/>
  <c r="G181" i="4"/>
  <c r="G168" i="4"/>
  <c r="G165" i="4"/>
  <c r="G163" i="4"/>
  <c r="G161" i="4"/>
  <c r="G151" i="4"/>
  <c r="G138" i="4"/>
  <c r="G133" i="4"/>
  <c r="G127" i="4"/>
  <c r="G103" i="4"/>
  <c r="G63" i="4"/>
  <c r="G61" i="4"/>
  <c r="G56" i="4"/>
  <c r="G42" i="4"/>
  <c r="G31" i="4"/>
  <c r="G22" i="4"/>
  <c r="G16" i="4"/>
  <c r="G12" i="4"/>
  <c r="G908" i="4"/>
  <c r="G903" i="4"/>
  <c r="G899" i="4"/>
  <c r="G889" i="4"/>
  <c r="G879" i="4"/>
  <c r="G885" i="4"/>
  <c r="G878" i="4"/>
  <c r="G873" i="4"/>
  <c r="G869" i="4"/>
  <c r="G864" i="4"/>
  <c r="G861" i="4"/>
  <c r="G857" i="4"/>
  <c r="G847" i="4"/>
  <c r="G855" i="4"/>
  <c r="G853" i="4"/>
  <c r="G843" i="4"/>
  <c r="G840" i="4"/>
  <c r="G837" i="4"/>
  <c r="G835" i="4"/>
  <c r="G831" i="4"/>
  <c r="G828" i="4"/>
  <c r="G824" i="4"/>
  <c r="G821" i="4"/>
  <c r="G817" i="4"/>
  <c r="G816" i="4"/>
  <c r="G811" i="4"/>
  <c r="G808" i="4"/>
  <c r="G804" i="4"/>
  <c r="G800" i="4"/>
  <c r="G796" i="4"/>
  <c r="G792" i="4"/>
  <c r="G789" i="4"/>
  <c r="G784" i="4"/>
  <c r="G779" i="4"/>
  <c r="G774" i="4"/>
  <c r="G769" i="4"/>
  <c r="G763" i="4"/>
  <c r="G760" i="4"/>
  <c r="G756" i="4"/>
  <c r="G755" i="4"/>
  <c r="G752" i="4"/>
  <c r="G751" i="4"/>
  <c r="G747" i="4"/>
  <c r="G741" i="4"/>
  <c r="G740" i="4"/>
  <c r="G738" i="4"/>
  <c r="G736" i="4"/>
  <c r="G735" i="4"/>
  <c r="G734" i="4"/>
  <c r="G733" i="4"/>
  <c r="G592" i="4"/>
  <c r="G587" i="4"/>
  <c r="G584" i="4"/>
  <c r="G580" i="4"/>
  <c r="G527" i="4"/>
  <c r="G546" i="4"/>
  <c r="G519" i="4"/>
  <c r="G508" i="4"/>
  <c r="G498" i="4"/>
  <c r="G413" i="4"/>
  <c r="G411" i="4"/>
  <c r="G400" i="4"/>
  <c r="G388" i="4"/>
  <c r="G386" i="4"/>
  <c r="G382" i="4"/>
  <c r="G371" i="4"/>
  <c r="G366" i="4"/>
  <c r="G351" i="4"/>
  <c r="G314" i="4"/>
  <c r="G284" i="4"/>
  <c r="G289" i="4"/>
  <c r="G280" i="4"/>
  <c r="G277" i="4"/>
  <c r="G274" i="4"/>
  <c r="G269" i="4"/>
  <c r="G249" i="4"/>
  <c r="G253" i="4"/>
  <c r="G245" i="4"/>
  <c r="G235" i="4"/>
  <c r="G241" i="4"/>
  <c r="G230" i="4"/>
  <c r="G225" i="4"/>
  <c r="G219" i="4"/>
  <c r="G215" i="4"/>
  <c r="G207" i="4"/>
  <c r="G197" i="4"/>
  <c r="G202" i="4"/>
  <c r="G190" i="4"/>
  <c r="G185" i="4"/>
  <c r="G172" i="4"/>
  <c r="G169" i="4"/>
  <c r="G166" i="4"/>
  <c r="G164" i="4"/>
  <c r="G162" i="4"/>
  <c r="G160" i="4"/>
  <c r="G159" i="4"/>
  <c r="G158" i="4"/>
  <c r="G156" i="4"/>
  <c r="G155" i="4"/>
  <c r="G154" i="4"/>
  <c r="G153" i="4"/>
  <c r="G152" i="4"/>
  <c r="G150" i="4"/>
  <c r="G149" i="4"/>
  <c r="G148" i="4"/>
  <c r="G147" i="4"/>
  <c r="G144" i="4"/>
  <c r="G143" i="4"/>
  <c r="G139" i="4"/>
  <c r="G134" i="4"/>
  <c r="G122" i="4"/>
  <c r="G108" i="4"/>
  <c r="G84" i="4"/>
  <c r="G70" i="4"/>
  <c r="G902" i="4"/>
  <c r="G896" i="4"/>
  <c r="G888" i="4"/>
  <c r="G884" i="4"/>
  <c r="G877" i="4"/>
  <c r="G872" i="4"/>
  <c r="G867" i="4"/>
  <c r="G846" i="4"/>
  <c r="G854" i="4"/>
  <c r="G852" i="4"/>
  <c r="G842" i="4"/>
  <c r="G826" i="4"/>
  <c r="G823" i="4"/>
  <c r="G820" i="4"/>
  <c r="G815" i="4"/>
  <c r="G768" i="4"/>
  <c r="G744" i="4"/>
  <c r="G727" i="4"/>
  <c r="G723" i="4"/>
  <c r="G719" i="4"/>
  <c r="G715" i="4"/>
  <c r="G709" i="4"/>
  <c r="G702" i="4"/>
  <c r="G692" i="4"/>
  <c r="G685" i="4"/>
  <c r="G680" i="4"/>
  <c r="G673" i="4"/>
  <c r="G667" i="4"/>
  <c r="G663" i="4"/>
  <c r="G658" i="4"/>
  <c r="G647" i="4"/>
  <c r="G642" i="4"/>
  <c r="G649" i="4"/>
  <c r="G637" i="4"/>
  <c r="G630" i="4"/>
  <c r="G621" i="4"/>
  <c r="G612" i="4"/>
  <c r="G564" i="4"/>
  <c r="G525" i="4"/>
  <c r="G545" i="4"/>
  <c r="G517" i="4"/>
  <c r="G506" i="4"/>
  <c r="G495" i="4"/>
  <c r="G494" i="4"/>
  <c r="G473" i="4"/>
  <c r="G452" i="4"/>
  <c r="G429" i="4"/>
  <c r="G37" i="4"/>
  <c r="G93" i="4"/>
  <c r="G94" i="4"/>
  <c r="G196" i="4"/>
  <c r="G273" i="4"/>
  <c r="G298" i="4"/>
  <c r="G305" i="4"/>
  <c r="G335" i="4"/>
  <c r="G342" i="4"/>
  <c r="G350" i="4"/>
  <c r="G360" i="4"/>
  <c r="G428" i="4"/>
  <c r="G30" i="4"/>
  <c r="G866" i="4"/>
  <c r="G859" i="4"/>
  <c r="G845" i="4"/>
  <c r="G778" i="4"/>
  <c r="G657" i="4"/>
  <c r="G636" i="4"/>
  <c r="G530" i="4"/>
  <c r="G516" i="4"/>
  <c r="G505" i="4"/>
  <c r="G472" i="4"/>
  <c r="G462" i="4"/>
  <c r="G451" i="4"/>
  <c r="G359" i="4"/>
  <c r="G358" i="4"/>
  <c r="G349" i="4"/>
  <c r="G348" i="4"/>
  <c r="G334" i="4"/>
  <c r="G333" i="4"/>
  <c r="G304" i="4"/>
  <c r="G297" i="4"/>
  <c r="G121" i="4"/>
  <c r="G115" i="4"/>
  <c r="G112" i="4"/>
  <c r="G107" i="4"/>
  <c r="G102" i="4"/>
  <c r="G92" i="4"/>
  <c r="G83" i="4"/>
  <c r="G80" i="4"/>
  <c r="G29" i="4"/>
  <c r="G21" i="4"/>
  <c r="G15" i="4"/>
  <c r="G4" i="4"/>
  <c r="G7" i="4"/>
  <c r="G611" i="4"/>
  <c r="G574" i="4"/>
  <c r="G522" i="4"/>
  <c r="G504" i="4"/>
  <c r="G493" i="4"/>
  <c r="G482" i="4"/>
  <c r="G441" i="4"/>
  <c r="G381" i="4"/>
  <c r="G326" i="4"/>
  <c r="G200" i="4"/>
  <c r="G876" i="4"/>
  <c r="G875" i="4"/>
  <c r="G856" i="4"/>
  <c r="G844" i="4"/>
  <c r="G829" i="4"/>
  <c r="G803" i="4"/>
  <c r="G802" i="4"/>
  <c r="G795" i="4"/>
  <c r="G708" i="4"/>
  <c r="G701" i="4"/>
  <c r="G691" i="4"/>
  <c r="G684" i="4"/>
  <c r="G679" i="4"/>
  <c r="G672" i="4"/>
  <c r="G666" i="4"/>
  <c r="G629" i="4"/>
  <c r="G620" i="4"/>
  <c r="G591" i="4"/>
  <c r="G610" i="4"/>
  <c r="G576" i="4"/>
  <c r="G573" i="4"/>
  <c r="G471" i="4"/>
  <c r="G461" i="4"/>
  <c r="G450" i="4"/>
  <c r="G440" i="4"/>
  <c r="G439" i="4"/>
  <c r="G427" i="4"/>
  <c r="G421" i="4"/>
  <c r="G409" i="4"/>
  <c r="G375" i="4"/>
  <c r="G370" i="4"/>
  <c r="G369" i="4"/>
  <c r="G357" i="4"/>
  <c r="G344" i="4"/>
  <c r="G347" i="4"/>
  <c r="G341" i="4"/>
  <c r="G332" i="4"/>
  <c r="G318" i="4"/>
  <c r="G303" i="4"/>
  <c r="G296" i="4"/>
  <c r="G265" i="4"/>
  <c r="G137" i="4"/>
  <c r="G6" i="4"/>
  <c r="G3" i="4"/>
  <c r="G10" i="4"/>
  <c r="G20" i="4"/>
  <c r="G78" i="4"/>
  <c r="G79" i="4"/>
  <c r="G82" i="4"/>
  <c r="G90" i="4"/>
  <c r="G101" i="4"/>
  <c r="G106" i="4"/>
  <c r="G114" i="4"/>
  <c r="G111" i="4"/>
  <c r="G125" i="4"/>
  <c r="G120" i="4"/>
  <c r="G913" i="4"/>
  <c r="G777" i="4"/>
  <c r="G656" i="4"/>
  <c r="G356" i="4"/>
  <c r="G340" i="4"/>
  <c r="G325" i="4"/>
  <c r="G321" i="4"/>
  <c r="G312" i="4"/>
  <c r="G302" i="4"/>
  <c r="G295" i="4"/>
  <c r="G233" i="4"/>
  <c r="G205" i="4"/>
  <c r="G136" i="4"/>
  <c r="G132" i="4"/>
  <c r="G119" i="4"/>
  <c r="G55" i="4"/>
  <c r="G41" i="4"/>
  <c r="G28" i="4"/>
  <c r="G19" i="4"/>
  <c r="G14" i="4"/>
  <c r="G9" i="4"/>
  <c r="G912" i="4"/>
  <c r="G910" i="4"/>
  <c r="G54" i="4"/>
  <c r="G905" i="4"/>
  <c r="G901" i="4"/>
  <c r="G894" i="4"/>
  <c r="G871" i="4"/>
  <c r="G863" i="4"/>
  <c r="G851" i="4"/>
  <c r="G839" i="4"/>
  <c r="G833" i="4"/>
  <c r="G819" i="4"/>
  <c r="G813" i="4"/>
  <c r="G799" i="4"/>
  <c r="G794" i="4"/>
  <c r="G791" i="4"/>
  <c r="G788" i="4"/>
  <c r="G783" i="4"/>
  <c r="G776" i="4"/>
  <c r="G767" i="4"/>
  <c r="G759" i="4"/>
  <c r="G743" i="4"/>
  <c r="G628" i="4"/>
  <c r="G568" i="4"/>
  <c r="G563" i="4"/>
  <c r="G557" i="4"/>
  <c r="G555" i="4"/>
  <c r="G537" i="4"/>
  <c r="G470" i="4"/>
  <c r="G438" i="4"/>
  <c r="G437" i="4"/>
  <c r="G324" i="4"/>
  <c r="G310" i="4"/>
  <c r="G118" i="4"/>
  <c r="G89" i="4"/>
  <c r="G883" i="4"/>
  <c r="G865" i="4"/>
  <c r="G858" i="4"/>
  <c r="G841" i="4"/>
  <c r="G838" i="4"/>
  <c r="G814" i="4"/>
  <c r="G812" i="4"/>
  <c r="G726" i="4"/>
  <c r="G722" i="4"/>
  <c r="G718" i="4"/>
  <c r="G714" i="4"/>
  <c r="G707" i="4"/>
  <c r="G700" i="4"/>
  <c r="G697" i="4"/>
  <c r="G690" i="4"/>
  <c r="G683" i="4"/>
  <c r="G678" i="4"/>
  <c r="G671" i="4"/>
  <c r="G665" i="4"/>
  <c r="G655" i="4"/>
  <c r="G635" i="4"/>
  <c r="G627" i="4"/>
  <c r="G619" i="4"/>
  <c r="G605" i="4"/>
  <c r="G601" i="4"/>
  <c r="G597" i="4"/>
  <c r="G590" i="4"/>
  <c r="G609" i="4"/>
  <c r="G579" i="4"/>
  <c r="G533" i="4"/>
  <c r="G544" i="4"/>
  <c r="G503" i="4"/>
  <c r="G380" i="4"/>
  <c r="G374" i="4"/>
  <c r="G368" i="4"/>
  <c r="G367" i="4"/>
  <c r="G239" i="4"/>
  <c r="G199" i="4"/>
  <c r="E773" i="4"/>
  <c r="E731" i="4"/>
  <c r="E588" i="4"/>
  <c r="E571" i="4"/>
  <c r="E171" i="4"/>
  <c r="E553" i="4"/>
  <c r="E480" i="4"/>
  <c r="E394" i="4"/>
  <c r="E292" i="4"/>
  <c r="G911" i="4"/>
  <c r="G1007" i="2" l="1"/>
  <c r="G900" i="2"/>
  <c r="G920" i="4"/>
  <c r="G909" i="4"/>
  <c r="G810" i="4"/>
  <c r="G773" i="4"/>
  <c r="G731" i="4"/>
  <c r="G553" i="4"/>
  <c r="G365" i="4"/>
  <c r="G571" i="4"/>
  <c r="G480" i="4"/>
  <c r="G394" i="4"/>
  <c r="G588" i="4"/>
  <c r="G216" i="4" l="1"/>
  <c r="G209" i="4"/>
  <c r="G203" i="4"/>
  <c r="G193" i="4"/>
  <c r="G186" i="4"/>
  <c r="G187" i="4"/>
  <c r="G182" i="4"/>
  <c r="G126" i="4" l="1"/>
  <c r="G416" i="4" l="1"/>
  <c r="G412" i="4"/>
  <c r="G395" i="4"/>
  <c r="G419" i="4" s="1"/>
  <c r="G228" i="4"/>
  <c r="G210" i="4"/>
  <c r="G140" i="4"/>
  <c r="G171" i="4" s="1"/>
  <c r="G91" i="4"/>
  <c r="G130" i="4" s="1"/>
  <c r="A51" i="4"/>
  <c r="A52" i="4" s="1"/>
  <c r="A53" i="4" s="1"/>
  <c r="A48" i="4"/>
  <c r="G40" i="4"/>
  <c r="G36" i="4"/>
  <c r="G76" i="4" s="1"/>
  <c r="G11" i="4"/>
  <c r="G8" i="4"/>
  <c r="G35" i="4" l="1"/>
  <c r="G292" i="4"/>
  <c r="XFD171" i="4"/>
  <c r="F675" i="2" l="1"/>
  <c r="O145" i="10"/>
  <c r="I145" i="10"/>
  <c r="O144" i="10"/>
  <c r="I144" i="10"/>
  <c r="O143" i="10"/>
  <c r="I143" i="10"/>
  <c r="O142" i="10"/>
  <c r="I142" i="10"/>
  <c r="O141" i="10"/>
  <c r="I141" i="10"/>
  <c r="O140" i="10"/>
  <c r="I140" i="10"/>
  <c r="O139" i="10"/>
  <c r="I139" i="10"/>
  <c r="O138" i="10"/>
  <c r="I138" i="10"/>
  <c r="O137" i="10"/>
  <c r="O136" i="10"/>
  <c r="I136" i="10"/>
  <c r="O135" i="10"/>
  <c r="I135" i="10"/>
  <c r="O134" i="10"/>
  <c r="I134" i="10"/>
  <c r="O133" i="10"/>
  <c r="I133" i="10"/>
  <c r="O132" i="10"/>
  <c r="I132" i="10"/>
  <c r="O131" i="10"/>
  <c r="I131" i="10"/>
  <c r="O130" i="10"/>
  <c r="I130" i="10"/>
  <c r="O129" i="10"/>
  <c r="I129" i="10"/>
  <c r="N128" i="10"/>
  <c r="O128" i="10" s="1"/>
  <c r="I128" i="10"/>
  <c r="N127" i="10"/>
  <c r="O127" i="10" s="1"/>
  <c r="I127" i="10"/>
  <c r="N126" i="10"/>
  <c r="O126" i="10" s="1"/>
  <c r="I126" i="10"/>
  <c r="N125" i="10"/>
  <c r="O125" i="10" s="1"/>
  <c r="I125" i="10"/>
  <c r="N124" i="10"/>
  <c r="O124" i="10" s="1"/>
  <c r="I124" i="10"/>
  <c r="N123" i="10"/>
  <c r="O123" i="10" s="1"/>
  <c r="I123" i="10"/>
  <c r="N122" i="10"/>
  <c r="O122" i="10" s="1"/>
  <c r="I122" i="10"/>
  <c r="N121" i="10"/>
  <c r="O121" i="10" s="1"/>
  <c r="I121" i="10"/>
  <c r="N120" i="10"/>
  <c r="O120" i="10" s="1"/>
  <c r="I120" i="10"/>
  <c r="N119" i="10"/>
  <c r="O119" i="10" s="1"/>
  <c r="I119" i="10"/>
  <c r="N118" i="10"/>
  <c r="O118" i="10" s="1"/>
  <c r="I118" i="10"/>
  <c r="N117" i="10"/>
  <c r="O117" i="10" s="1"/>
  <c r="I117" i="10"/>
  <c r="N116" i="10"/>
  <c r="O116" i="10" s="1"/>
  <c r="I116" i="10"/>
  <c r="N115" i="10"/>
  <c r="O115" i="10" s="1"/>
  <c r="I115" i="10"/>
  <c r="N114" i="10"/>
  <c r="O114" i="10" s="1"/>
  <c r="I114" i="10"/>
  <c r="N113" i="10"/>
  <c r="O113" i="10" s="1"/>
  <c r="I113" i="10"/>
  <c r="N112" i="10"/>
  <c r="O112" i="10" s="1"/>
  <c r="I112" i="10"/>
  <c r="N111" i="10"/>
  <c r="O111" i="10" s="1"/>
  <c r="I111" i="10"/>
  <c r="N110" i="10"/>
  <c r="O110" i="10" s="1"/>
  <c r="I110" i="10"/>
  <c r="N109" i="10"/>
  <c r="O109" i="10" s="1"/>
  <c r="I109" i="10"/>
  <c r="N108" i="10"/>
  <c r="O108" i="10" s="1"/>
  <c r="I108" i="10"/>
  <c r="N107" i="10"/>
  <c r="O107" i="10" s="1"/>
  <c r="I107" i="10"/>
  <c r="N106" i="10"/>
  <c r="O106" i="10" s="1"/>
  <c r="I106" i="10"/>
  <c r="O105" i="10"/>
  <c r="I105" i="10"/>
  <c r="O104" i="10"/>
  <c r="I104" i="10"/>
  <c r="O103" i="10"/>
  <c r="I103" i="10"/>
  <c r="O102" i="10"/>
  <c r="I102" i="10"/>
  <c r="O101" i="10"/>
  <c r="I101" i="10"/>
  <c r="O100" i="10"/>
  <c r="I100" i="10"/>
  <c r="O99" i="10"/>
  <c r="I99" i="10"/>
  <c r="O98" i="10"/>
  <c r="I98" i="10"/>
  <c r="O97" i="10"/>
  <c r="I97" i="10"/>
  <c r="O96" i="10"/>
  <c r="I96" i="10"/>
  <c r="O95" i="10"/>
  <c r="I95" i="10"/>
  <c r="O94" i="10"/>
  <c r="I94" i="10"/>
  <c r="O93" i="10"/>
  <c r="I93" i="10"/>
  <c r="O92" i="10"/>
  <c r="I92" i="10"/>
  <c r="O91" i="10"/>
  <c r="I91" i="10"/>
  <c r="O90" i="10"/>
  <c r="I90" i="10"/>
  <c r="O89" i="10"/>
  <c r="I89" i="10"/>
  <c r="O88" i="10"/>
  <c r="I88" i="10"/>
  <c r="O87" i="10"/>
  <c r="I87" i="10"/>
  <c r="O86" i="10"/>
  <c r="I86" i="10"/>
  <c r="O85" i="10"/>
  <c r="I85" i="10"/>
  <c r="O84" i="10"/>
  <c r="I84" i="10"/>
  <c r="O83" i="10"/>
  <c r="I83" i="10"/>
  <c r="O82" i="10"/>
  <c r="I82" i="10"/>
  <c r="O81" i="10"/>
  <c r="I81" i="10"/>
  <c r="O80" i="10"/>
  <c r="I80" i="10"/>
  <c r="O79" i="10"/>
  <c r="I79" i="10"/>
  <c r="O78" i="10"/>
  <c r="I78" i="10"/>
  <c r="B78" i="10"/>
  <c r="B79" i="10" s="1"/>
  <c r="B80" i="10" s="1"/>
  <c r="B81" i="10" s="1"/>
  <c r="B82" i="10" s="1"/>
  <c r="O77" i="10"/>
  <c r="I77" i="10"/>
  <c r="O76" i="10"/>
  <c r="I76" i="10"/>
  <c r="O75" i="10"/>
  <c r="I75" i="10"/>
  <c r="O74" i="10"/>
  <c r="I74" i="10"/>
  <c r="O73" i="10"/>
  <c r="I73" i="10"/>
  <c r="O72" i="10"/>
  <c r="I72" i="10"/>
  <c r="O71" i="10"/>
  <c r="I71" i="10"/>
  <c r="O70" i="10"/>
  <c r="I70" i="10"/>
  <c r="O69" i="10"/>
  <c r="I69" i="10"/>
  <c r="O68" i="10"/>
  <c r="I68" i="10"/>
  <c r="O67" i="10"/>
  <c r="I67" i="10"/>
  <c r="O66" i="10"/>
  <c r="I66" i="10"/>
  <c r="O65" i="10"/>
  <c r="I65" i="10"/>
  <c r="O64" i="10"/>
  <c r="I64" i="10"/>
  <c r="O63" i="10"/>
  <c r="I63" i="10"/>
  <c r="O62" i="10"/>
  <c r="J62" i="10"/>
  <c r="I62" i="10"/>
  <c r="O61" i="10"/>
  <c r="J61" i="10"/>
  <c r="I61" i="10"/>
  <c r="O60" i="10"/>
  <c r="J60" i="10"/>
  <c r="I60" i="10"/>
  <c r="O59" i="10"/>
  <c r="I59" i="10"/>
  <c r="O58" i="10"/>
  <c r="I58" i="10"/>
  <c r="O57" i="10"/>
  <c r="I57" i="10"/>
  <c r="O56" i="10"/>
  <c r="I56" i="10"/>
  <c r="O55" i="10"/>
  <c r="I55" i="10"/>
  <c r="O54" i="10"/>
  <c r="I54" i="10"/>
  <c r="O53" i="10"/>
  <c r="I53" i="10"/>
  <c r="O52" i="10"/>
  <c r="I52" i="10"/>
  <c r="O51" i="10"/>
  <c r="I51" i="10"/>
  <c r="O50" i="10"/>
  <c r="I50" i="10"/>
  <c r="O49" i="10"/>
  <c r="I49" i="10"/>
  <c r="O48" i="10"/>
  <c r="I48" i="10"/>
  <c r="O47" i="10"/>
  <c r="O46" i="10"/>
  <c r="I46" i="10"/>
  <c r="O45" i="10"/>
  <c r="I45" i="10"/>
  <c r="O44" i="10"/>
  <c r="I44" i="10"/>
  <c r="O43" i="10"/>
  <c r="I43" i="10"/>
  <c r="O42" i="10"/>
  <c r="I42" i="10"/>
  <c r="O41" i="10"/>
  <c r="I41" i="10"/>
  <c r="O40" i="10"/>
  <c r="M40" i="10"/>
  <c r="M41" i="10" s="1"/>
  <c r="M42" i="10" s="1"/>
  <c r="M43" i="10" s="1"/>
  <c r="M44" i="10" s="1"/>
  <c r="I40" i="10"/>
  <c r="O39" i="10"/>
  <c r="I39" i="10"/>
  <c r="O38" i="10"/>
  <c r="K38" i="10"/>
  <c r="H38" i="10"/>
  <c r="I38" i="10" s="1"/>
  <c r="O37" i="10"/>
  <c r="I37" i="10"/>
  <c r="O36" i="10"/>
  <c r="I36" i="10"/>
  <c r="O35" i="10"/>
  <c r="I35" i="10"/>
  <c r="O34" i="10"/>
  <c r="I34" i="10"/>
  <c r="O33" i="10"/>
  <c r="I33" i="10"/>
  <c r="O32" i="10"/>
  <c r="I32" i="10"/>
  <c r="O31" i="10"/>
  <c r="I31" i="10"/>
  <c r="O30" i="10"/>
  <c r="I30" i="10"/>
  <c r="O29" i="10"/>
  <c r="I29" i="10"/>
  <c r="O28" i="10"/>
  <c r="I28" i="10"/>
  <c r="O27" i="10"/>
  <c r="I27" i="10"/>
  <c r="O26" i="10"/>
  <c r="I26" i="10"/>
  <c r="O25" i="10"/>
  <c r="I25" i="10"/>
  <c r="O24" i="10"/>
  <c r="I24" i="10"/>
  <c r="O23" i="10"/>
  <c r="I23" i="10"/>
  <c r="O22" i="10"/>
  <c r="I22" i="10"/>
  <c r="O21" i="10"/>
  <c r="I21" i="10"/>
  <c r="O20" i="10"/>
  <c r="I20" i="10"/>
  <c r="O19" i="10"/>
  <c r="I19" i="10"/>
  <c r="O18" i="10"/>
  <c r="I18" i="10"/>
  <c r="O17" i="10"/>
  <c r="I17" i="10"/>
  <c r="O16" i="10"/>
  <c r="I16" i="10"/>
  <c r="O15" i="10"/>
  <c r="I15" i="10"/>
  <c r="O14" i="10"/>
  <c r="I14" i="10"/>
  <c r="O13" i="10"/>
  <c r="I13" i="10"/>
  <c r="O12" i="10"/>
  <c r="I12" i="10"/>
  <c r="O11" i="10"/>
  <c r="I11" i="10"/>
  <c r="O10" i="10"/>
  <c r="I10" i="10"/>
  <c r="O9" i="10"/>
  <c r="I9" i="10"/>
  <c r="O8" i="10"/>
  <c r="I8" i="10"/>
  <c r="O7" i="10"/>
  <c r="I7" i="10"/>
  <c r="O6" i="10"/>
  <c r="I6" i="10"/>
  <c r="O5" i="10"/>
  <c r="I5" i="10"/>
  <c r="O4" i="10"/>
  <c r="I4" i="10"/>
  <c r="O3" i="10"/>
  <c r="I3" i="10"/>
  <c r="H106" i="1"/>
  <c r="H159" i="1"/>
  <c r="H146" i="1"/>
  <c r="B1012" i="2"/>
  <c r="B1013" i="2"/>
  <c r="I36" i="3"/>
  <c r="P42" i="3"/>
  <c r="R42" i="3" s="1"/>
  <c r="J36" i="3"/>
  <c r="K36" i="3"/>
  <c r="L36" i="3"/>
  <c r="M36" i="3"/>
  <c r="N36" i="3"/>
  <c r="H36" i="3"/>
  <c r="K63" i="3"/>
  <c r="P41" i="3"/>
  <c r="R41" i="3" s="1"/>
  <c r="P43" i="3"/>
  <c r="R43" i="3" s="1"/>
  <c r="P44" i="3"/>
  <c r="R44" i="3" s="1"/>
  <c r="P45" i="3"/>
  <c r="R45" i="3" s="1"/>
  <c r="P46" i="3"/>
  <c r="R46" i="3" s="1"/>
  <c r="P47" i="3"/>
  <c r="R47" i="3" s="1"/>
  <c r="P48" i="3"/>
  <c r="R48" i="3" s="1"/>
  <c r="P49" i="3"/>
  <c r="R49" i="3" s="1"/>
  <c r="P50" i="3"/>
  <c r="R50" i="3" s="1"/>
  <c r="P51" i="3"/>
  <c r="R51" i="3" s="1"/>
  <c r="P52" i="3"/>
  <c r="R52" i="3" s="1"/>
  <c r="P67" i="3"/>
  <c r="R67" i="3" s="1"/>
  <c r="E1014" i="2"/>
  <c r="G1014" i="2" s="1"/>
  <c r="B1014" i="2"/>
  <c r="F961" i="2"/>
  <c r="F923" i="2"/>
  <c r="F1004" i="2"/>
  <c r="F984" i="2"/>
  <c r="F950" i="2"/>
  <c r="F905" i="2"/>
  <c r="E1013" i="2"/>
  <c r="G1013" i="2" s="1"/>
  <c r="F722" i="2"/>
  <c r="F756" i="2"/>
  <c r="F727" i="2"/>
  <c r="F710" i="2"/>
  <c r="F866" i="2"/>
  <c r="F753" i="2"/>
  <c r="F754" i="2"/>
  <c r="F805" i="2"/>
  <c r="F892" i="2"/>
  <c r="F883" i="2"/>
  <c r="F752" i="2"/>
  <c r="F748" i="2"/>
  <c r="F749" i="2"/>
  <c r="F745" i="2"/>
  <c r="F751" i="2"/>
  <c r="F721" i="2"/>
  <c r="F712" i="2"/>
  <c r="F719" i="2"/>
  <c r="F715" i="2"/>
  <c r="F811" i="2"/>
  <c r="F810" i="2"/>
  <c r="F726" i="2"/>
  <c r="F885" i="2"/>
  <c r="F868" i="2"/>
  <c r="F899" i="2"/>
  <c r="F876" i="2"/>
  <c r="F848" i="2"/>
  <c r="F846" i="2"/>
  <c r="F851" i="2"/>
  <c r="F852" i="2"/>
  <c r="F847" i="2"/>
  <c r="F849" i="2"/>
  <c r="F850" i="2"/>
  <c r="F25" i="2"/>
  <c r="F8" i="2"/>
  <c r="F12" i="2"/>
  <c r="F15" i="2"/>
  <c r="F643" i="2"/>
  <c r="F642" i="2"/>
  <c r="F42" i="2"/>
  <c r="F41" i="2"/>
  <c r="F38" i="2"/>
  <c r="A38" i="2"/>
  <c r="A41" i="2" s="1"/>
  <c r="F40" i="2"/>
  <c r="F355" i="2"/>
  <c r="F354" i="2"/>
  <c r="F326" i="2"/>
  <c r="F389" i="2"/>
  <c r="F300" i="2"/>
  <c r="F406" i="2"/>
  <c r="F565" i="2"/>
  <c r="F109" i="2"/>
  <c r="G367" i="2"/>
  <c r="G405" i="2"/>
  <c r="G693" i="2"/>
  <c r="F693" i="2"/>
  <c r="F296" i="2"/>
  <c r="F319" i="2"/>
  <c r="F526" i="2"/>
  <c r="F364" i="2"/>
  <c r="F288" i="2"/>
  <c r="F312" i="2"/>
  <c r="F560" i="2"/>
  <c r="F554" i="2"/>
  <c r="F399" i="2"/>
  <c r="F107" i="2"/>
  <c r="F227" i="2"/>
  <c r="F58" i="2"/>
  <c r="F671" i="2"/>
  <c r="F670" i="2"/>
  <c r="F315" i="2"/>
  <c r="F697" i="2"/>
  <c r="F228" i="2"/>
  <c r="F638" i="2"/>
  <c r="F33" i="2"/>
  <c r="F637" i="2"/>
  <c r="F32" i="2"/>
  <c r="F11" i="2"/>
  <c r="F295" i="2"/>
  <c r="F297" i="2"/>
  <c r="F292" i="2"/>
  <c r="F564" i="2"/>
  <c r="F547" i="2"/>
  <c r="F544" i="2"/>
  <c r="F582" i="2"/>
  <c r="F568" i="2"/>
  <c r="F621" i="2"/>
  <c r="F572" i="2"/>
  <c r="F584" i="2"/>
  <c r="F644" i="2"/>
  <c r="F673" i="2"/>
  <c r="F683" i="2"/>
  <c r="F229" i="2"/>
  <c r="F314" i="2"/>
  <c r="F305" i="2"/>
  <c r="F112" i="2"/>
  <c r="F401" i="2"/>
  <c r="F404" i="2"/>
  <c r="F407" i="2"/>
  <c r="F527" i="2"/>
  <c r="F139" i="2"/>
  <c r="F145" i="2"/>
  <c r="F141" i="2"/>
  <c r="F135" i="2"/>
  <c r="F329" i="2"/>
  <c r="F344" i="2"/>
  <c r="P65" i="1"/>
  <c r="J65" i="1"/>
  <c r="P66" i="1"/>
  <c r="J66" i="1"/>
  <c r="P64" i="1"/>
  <c r="J64" i="1"/>
  <c r="P67" i="1"/>
  <c r="J67" i="1"/>
  <c r="G705" i="2" l="1"/>
  <c r="E1012" i="2" s="1"/>
  <c r="G1012" i="2" s="1"/>
  <c r="G1015" i="2" s="1"/>
  <c r="F1007" i="2"/>
  <c r="C1014" i="2" s="1"/>
  <c r="P63" i="3"/>
  <c r="R63" i="3" s="1"/>
  <c r="F900" i="2"/>
  <c r="F901" i="2" s="1"/>
  <c r="F705" i="2"/>
  <c r="C1012" i="2" s="1"/>
  <c r="B1015" i="2"/>
  <c r="P68" i="3"/>
  <c r="R68" i="3" s="1"/>
  <c r="P68" i="1"/>
  <c r="C1013" i="2" l="1"/>
  <c r="F706" i="2"/>
  <c r="F1008" i="2"/>
  <c r="E1015" i="2"/>
  <c r="K159" i="1"/>
  <c r="K146" i="1"/>
  <c r="P155" i="1"/>
  <c r="P156" i="1"/>
  <c r="P157" i="1"/>
  <c r="P158" i="1"/>
  <c r="P154" i="1"/>
  <c r="P153" i="1"/>
  <c r="C1015" i="2" l="1"/>
  <c r="D1012" i="2" s="1"/>
  <c r="F1012" i="2"/>
  <c r="F1014" i="2"/>
  <c r="F1013" i="2"/>
  <c r="P159" i="1"/>
  <c r="P135" i="1"/>
  <c r="P136" i="1"/>
  <c r="P137" i="1"/>
  <c r="P138" i="1"/>
  <c r="P139" i="1"/>
  <c r="P140" i="1"/>
  <c r="P141" i="1"/>
  <c r="P142" i="1"/>
  <c r="P143" i="1"/>
  <c r="P144" i="1"/>
  <c r="P145" i="1"/>
  <c r="P86" i="1"/>
  <c r="P87" i="1"/>
  <c r="P88" i="1"/>
  <c r="P89" i="1"/>
  <c r="P90" i="1"/>
  <c r="P91" i="1"/>
  <c r="P92" i="1"/>
  <c r="P93" i="1"/>
  <c r="P94" i="1"/>
  <c r="P95" i="1"/>
  <c r="P96" i="1"/>
  <c r="P97" i="1"/>
  <c r="P98" i="1"/>
  <c r="P99" i="1"/>
  <c r="P100" i="1"/>
  <c r="P101" i="1"/>
  <c r="P102" i="1"/>
  <c r="P103" i="1"/>
  <c r="P104" i="1"/>
  <c r="P105" i="1"/>
  <c r="D1014" i="2" l="1"/>
  <c r="F1015" i="2"/>
  <c r="D1013" i="2"/>
  <c r="P77" i="1"/>
  <c r="P78" i="1"/>
  <c r="P79" i="1"/>
  <c r="P80" i="1"/>
  <c r="P81" i="1"/>
  <c r="P82" i="1"/>
  <c r="P83" i="1"/>
  <c r="P84" i="1"/>
  <c r="P85" i="1"/>
  <c r="P75" i="1"/>
  <c r="P76" i="1"/>
  <c r="P74" i="1"/>
  <c r="P73" i="1"/>
  <c r="D1015" i="2" l="1"/>
  <c r="P71" i="1"/>
  <c r="P72" i="1"/>
  <c r="P70" i="1"/>
  <c r="P69" i="1"/>
  <c r="P59" i="1"/>
  <c r="P60" i="1"/>
  <c r="P61" i="1"/>
  <c r="P62" i="1"/>
  <c r="P63" i="1"/>
  <c r="P56" i="1" l="1"/>
  <c r="P57" i="1"/>
  <c r="P58" i="1"/>
  <c r="P47" i="1" l="1"/>
  <c r="P48" i="1"/>
  <c r="P49" i="1"/>
  <c r="P50" i="1"/>
  <c r="P51" i="1"/>
  <c r="P52" i="1"/>
  <c r="P53" i="1"/>
  <c r="P54" i="1"/>
  <c r="P55" i="1"/>
  <c r="P46" i="1"/>
  <c r="P45" i="1"/>
  <c r="P40" i="1"/>
  <c r="P41" i="1"/>
  <c r="P42" i="1"/>
  <c r="P43" i="1"/>
  <c r="P44" i="1"/>
  <c r="P39" i="1"/>
  <c r="P9" i="1"/>
  <c r="P10" i="1"/>
  <c r="P11" i="1"/>
  <c r="P12" i="1"/>
  <c r="P13" i="1"/>
  <c r="P14" i="1"/>
  <c r="P15" i="1"/>
  <c r="P16" i="1"/>
  <c r="P17" i="1"/>
  <c r="P18" i="1"/>
  <c r="P19" i="1"/>
  <c r="P20" i="1"/>
  <c r="P21" i="1"/>
  <c r="P22" i="1"/>
  <c r="P23" i="1"/>
  <c r="P24" i="1"/>
  <c r="P25" i="1"/>
  <c r="P26" i="1"/>
  <c r="P27" i="1"/>
  <c r="P28" i="1"/>
  <c r="P29" i="1"/>
  <c r="P30" i="1"/>
  <c r="P31" i="1"/>
  <c r="P32" i="1"/>
  <c r="P33" i="1"/>
  <c r="P34" i="1"/>
  <c r="P4" i="1" l="1"/>
  <c r="P5" i="1"/>
  <c r="P6" i="1"/>
  <c r="P7" i="1"/>
  <c r="P8" i="1"/>
  <c r="P3" i="1"/>
  <c r="O113" i="1"/>
  <c r="P113" i="1" s="1"/>
  <c r="O114" i="1"/>
  <c r="P114" i="1" s="1"/>
  <c r="O115" i="1"/>
  <c r="P115" i="1" s="1"/>
  <c r="O116" i="1"/>
  <c r="P116" i="1" s="1"/>
  <c r="O117" i="1"/>
  <c r="P117" i="1" s="1"/>
  <c r="O118" i="1"/>
  <c r="P118" i="1" s="1"/>
  <c r="O119" i="1"/>
  <c r="P119" i="1"/>
  <c r="O120" i="1"/>
  <c r="P120" i="1" s="1"/>
  <c r="O121" i="1"/>
  <c r="P121" i="1" s="1"/>
  <c r="O122" i="1"/>
  <c r="P122" i="1" s="1"/>
  <c r="O123" i="1"/>
  <c r="P123" i="1"/>
  <c r="O124" i="1"/>
  <c r="P124" i="1" s="1"/>
  <c r="O125" i="1"/>
  <c r="P125" i="1" s="1"/>
  <c r="O126" i="1"/>
  <c r="P126" i="1" s="1"/>
  <c r="O127" i="1"/>
  <c r="P127" i="1" s="1"/>
  <c r="O128" i="1"/>
  <c r="P128" i="1" s="1"/>
  <c r="O129" i="1"/>
  <c r="P129" i="1" s="1"/>
  <c r="O130" i="1"/>
  <c r="P130" i="1" s="1"/>
  <c r="O131" i="1"/>
  <c r="P131" i="1" s="1"/>
  <c r="O132" i="1"/>
  <c r="P132" i="1" s="1"/>
  <c r="O133" i="1"/>
  <c r="P133" i="1" s="1"/>
  <c r="O134" i="1"/>
  <c r="P134" i="1" s="1"/>
  <c r="O112" i="1"/>
  <c r="P112" i="1" s="1"/>
  <c r="P36" i="1"/>
  <c r="P35" i="1"/>
  <c r="P38" i="1"/>
  <c r="P37" i="1"/>
  <c r="P146" i="1" l="1"/>
  <c r="P106" i="1"/>
  <c r="H160" i="1" l="1"/>
  <c r="J158" i="1"/>
  <c r="J105" i="1"/>
  <c r="J104" i="1"/>
  <c r="J103" i="1"/>
  <c r="J102" i="1"/>
  <c r="J101" i="1"/>
  <c r="J100" i="1"/>
  <c r="J99" i="1"/>
  <c r="J98" i="1"/>
  <c r="J97" i="1"/>
  <c r="J96" i="1"/>
  <c r="J95" i="1"/>
  <c r="J94" i="1"/>
  <c r="J93" i="1"/>
  <c r="J92" i="1"/>
  <c r="J91" i="1"/>
  <c r="J90" i="1"/>
  <c r="J89" i="1"/>
  <c r="J88" i="1"/>
  <c r="J87" i="1"/>
  <c r="J86" i="1"/>
  <c r="J145" i="1"/>
  <c r="J144" i="1"/>
  <c r="J76" i="1"/>
  <c r="J75" i="1"/>
  <c r="J74" i="1"/>
  <c r="J73" i="1"/>
  <c r="J142" i="1"/>
  <c r="J34" i="1"/>
  <c r="J33" i="1"/>
  <c r="J32" i="1"/>
  <c r="J31" i="1"/>
  <c r="J30" i="1"/>
  <c r="J29" i="1"/>
  <c r="J28" i="1"/>
  <c r="J27" i="1"/>
  <c r="J26" i="1"/>
  <c r="J25" i="1"/>
  <c r="J24" i="1"/>
  <c r="J23" i="1"/>
  <c r="J22" i="1"/>
  <c r="J21" i="1"/>
  <c r="J20" i="1"/>
  <c r="J19" i="1"/>
  <c r="J18" i="1"/>
  <c r="J17" i="1"/>
  <c r="J16" i="1"/>
  <c r="J15" i="1"/>
  <c r="J14" i="1"/>
  <c r="J13" i="1"/>
  <c r="J12" i="1"/>
  <c r="J11" i="1"/>
  <c r="J10" i="1"/>
  <c r="J9" i="1"/>
  <c r="J157" i="1"/>
  <c r="J156" i="1"/>
  <c r="J155" i="1"/>
  <c r="J154" i="1"/>
  <c r="J153" i="1"/>
  <c r="J36" i="1"/>
  <c r="J35"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8" i="1"/>
  <c r="J7" i="1"/>
  <c r="J6" i="1"/>
  <c r="J5" i="1"/>
  <c r="J4" i="1"/>
  <c r="J3" i="1"/>
  <c r="J146" i="1" l="1"/>
  <c r="J147" i="1" s="1"/>
  <c r="J159" i="1"/>
  <c r="J160" i="1" s="1"/>
  <c r="J85" i="1" l="1"/>
  <c r="J84" i="1"/>
  <c r="J83" i="1"/>
  <c r="J82" i="1"/>
  <c r="J81" i="1"/>
  <c r="J80" i="1"/>
  <c r="J79" i="1"/>
  <c r="J78" i="1"/>
  <c r="J77" i="1"/>
  <c r="C78" i="1"/>
  <c r="C79" i="1" s="1"/>
  <c r="C80" i="1" s="1"/>
  <c r="C81" i="1" s="1"/>
  <c r="C82" i="1" s="1"/>
  <c r="J72" i="1"/>
  <c r="J71" i="1"/>
  <c r="J70" i="1"/>
  <c r="J69" i="1" l="1"/>
  <c r="J68" i="1"/>
  <c r="J63" i="1"/>
  <c r="K62" i="1"/>
  <c r="J62" i="1"/>
  <c r="K61" i="1"/>
  <c r="J61" i="1"/>
  <c r="K60" i="1"/>
  <c r="K106" i="1" s="1"/>
  <c r="J60" i="1"/>
  <c r="J59" i="1"/>
  <c r="J58" i="1" l="1"/>
  <c r="J57" i="1"/>
  <c r="J56" i="1"/>
  <c r="J44" i="1" l="1"/>
  <c r="J43" i="1"/>
  <c r="J42" i="1"/>
  <c r="J41" i="1"/>
  <c r="J40" i="1"/>
  <c r="N40" i="1"/>
  <c r="N41" i="1" s="1"/>
  <c r="N42" i="1" s="1"/>
  <c r="N43" i="1" s="1"/>
  <c r="N44" i="1" s="1"/>
  <c r="J55" i="1"/>
  <c r="J54" i="1"/>
  <c r="J53" i="1"/>
  <c r="J52" i="1"/>
  <c r="J51" i="1"/>
  <c r="J50" i="1"/>
  <c r="J49" i="1"/>
  <c r="J48" i="1"/>
  <c r="J46" i="1"/>
  <c r="J45" i="1"/>
  <c r="J39" i="1"/>
  <c r="I38" i="1"/>
  <c r="L38" i="1"/>
  <c r="J37" i="1"/>
  <c r="J106" i="1" l="1"/>
  <c r="I107" i="1"/>
  <c r="I147" i="1" s="1"/>
  <c r="J38" i="1"/>
  <c r="J107" i="1" l="1"/>
  <c r="G1006" i="4"/>
  <c r="G1014" i="4" s="1"/>
  <c r="G1015" i="4" s="1"/>
  <c r="E1014" i="4"/>
  <c r="E1015" i="4" s="1"/>
</calcChain>
</file>

<file path=xl/sharedStrings.xml><?xml version="1.0" encoding="utf-8"?>
<sst xmlns="http://schemas.openxmlformats.org/spreadsheetml/2006/main" count="9039" uniqueCount="692">
  <si>
    <t>Municipio</t>
  </si>
  <si>
    <t>No.de 
beneficiarios</t>
  </si>
  <si>
    <t>Aliado
 Financiero</t>
  </si>
  <si>
    <t>Aliado 
Institucional</t>
  </si>
  <si>
    <t>Valle</t>
  </si>
  <si>
    <t>Amapala</t>
  </si>
  <si>
    <t xml:space="preserve">Choluteca </t>
  </si>
  <si>
    <t>Camarón</t>
  </si>
  <si>
    <t xml:space="preserve">Departamento </t>
  </si>
  <si>
    <t>Choluteca</t>
  </si>
  <si>
    <t>Total de monto en L.</t>
  </si>
  <si>
    <t>Banadesa</t>
  </si>
  <si>
    <t>Nombre 
de perfil</t>
  </si>
  <si>
    <t>INFOP, Pesa FAO</t>
  </si>
  <si>
    <t>Rubro</t>
  </si>
  <si>
    <t>Procesamiento y comercialización de productos marítimos</t>
  </si>
  <si>
    <t>Nombre 
de la organización</t>
  </si>
  <si>
    <t>Cultivo de Camarón</t>
  </si>
  <si>
    <t>Pequeños productores</t>
  </si>
  <si>
    <t>Kauma</t>
  </si>
  <si>
    <t>Kruta</t>
  </si>
  <si>
    <t>APIAH</t>
  </si>
  <si>
    <t>APMEC</t>
  </si>
  <si>
    <t>EPNY</t>
  </si>
  <si>
    <t>PASZCOBLA</t>
  </si>
  <si>
    <t>Puerto Lempira</t>
  </si>
  <si>
    <t>Brus Laguna</t>
  </si>
  <si>
    <t>Cooperativa Chorotega</t>
  </si>
  <si>
    <t>Banco Atlántida</t>
  </si>
  <si>
    <t>Cooperativa Ceibeña</t>
  </si>
  <si>
    <t>Ayuda en Acción y Goal</t>
  </si>
  <si>
    <t>Ayuda en Acción y Goal, Mamugah</t>
  </si>
  <si>
    <t>130,000 pescado (110 libras) y medusa (20,000 libras.)</t>
  </si>
  <si>
    <t>Cultivo de la Tilapia</t>
  </si>
  <si>
    <t>Tilapia</t>
  </si>
  <si>
    <t>BANADESA</t>
  </si>
  <si>
    <t>Cortes</t>
  </si>
  <si>
    <t>Yoro</t>
  </si>
  <si>
    <t>Cultivo y Comercialización de Plátano</t>
  </si>
  <si>
    <t>Cooperativas Agropecuarias</t>
  </si>
  <si>
    <t>Talanga</t>
  </si>
  <si>
    <t>Trujillo</t>
  </si>
  <si>
    <t>Colon</t>
  </si>
  <si>
    <t>San Pedro Sula</t>
  </si>
  <si>
    <t>Santa Rita</t>
  </si>
  <si>
    <t>Comayagua</t>
  </si>
  <si>
    <t>La Paz</t>
  </si>
  <si>
    <t>Olancho</t>
  </si>
  <si>
    <t>Juticalpa</t>
  </si>
  <si>
    <t>San Esteban</t>
  </si>
  <si>
    <t>San Francisco
 de Oriente</t>
  </si>
  <si>
    <t>Danli</t>
  </si>
  <si>
    <t>BANADESA,
 Banco Occidente
, Funder</t>
  </si>
  <si>
    <t xml:space="preserve"> FUNDER, INA, HEIFER.</t>
  </si>
  <si>
    <t>Visión Mundial, PESA FAO,</t>
  </si>
  <si>
    <t>IDECOAS; SAG,
 Visión Mundial,</t>
  </si>
  <si>
    <t>Visión Mundial, 
PESA FAO,</t>
  </si>
  <si>
    <t>Visión Mundial,
 PESA FAO,</t>
  </si>
  <si>
    <t>Cooperativas Agroforestales</t>
  </si>
  <si>
    <t>Jano</t>
  </si>
  <si>
    <t>Guata</t>
  </si>
  <si>
    <t>Esquipulas del Norte</t>
  </si>
  <si>
    <t>Manto</t>
  </si>
  <si>
    <t>Campamento</t>
  </si>
  <si>
    <t>Gualaco</t>
  </si>
  <si>
    <t>FEHCAFOR</t>
  </si>
  <si>
    <t>ICF</t>
  </si>
  <si>
    <t xml:space="preserve">Procesamiento de Lácteos </t>
  </si>
  <si>
    <t>Jocon</t>
  </si>
  <si>
    <t>Arenal</t>
  </si>
  <si>
    <t>Olanchito</t>
  </si>
  <si>
    <t>Municipalidad</t>
  </si>
  <si>
    <t>San Marcos</t>
  </si>
  <si>
    <t>Bonito Oriental</t>
  </si>
  <si>
    <t>Teupasenti</t>
  </si>
  <si>
    <t>Potrerillo</t>
  </si>
  <si>
    <t>Yuscaran</t>
  </si>
  <si>
    <t>Trojes</t>
  </si>
  <si>
    <t>Fortalecimiento de Centro de Recolección de la papa</t>
  </si>
  <si>
    <t xml:space="preserve">Cooperativa COPACYL </t>
  </si>
  <si>
    <t>Heifer</t>
  </si>
  <si>
    <t>325000 libras</t>
  </si>
  <si>
    <t>300000 dedos</t>
  </si>
  <si>
    <t>100000 dedos</t>
  </si>
  <si>
    <t xml:space="preserve">100000 dedos </t>
  </si>
  <si>
    <t xml:space="preserve">300000 dedos </t>
  </si>
  <si>
    <t>3000 muebles</t>
  </si>
  <si>
    <t xml:space="preserve">3000 muebles </t>
  </si>
  <si>
    <t>4000 muebles</t>
  </si>
  <si>
    <t xml:space="preserve">4000 muebles </t>
  </si>
  <si>
    <t>6000 muebles</t>
  </si>
  <si>
    <t>7000 muebles</t>
  </si>
  <si>
    <t xml:space="preserve">6000 muebles </t>
  </si>
  <si>
    <t xml:space="preserve">12000 muebles </t>
  </si>
  <si>
    <t xml:space="preserve">11000 muebles </t>
  </si>
  <si>
    <t xml:space="preserve">25000 muebles </t>
  </si>
  <si>
    <t xml:space="preserve">15000 muebles </t>
  </si>
  <si>
    <t xml:space="preserve">17000 muebles </t>
  </si>
  <si>
    <t xml:space="preserve">13000 muebles </t>
  </si>
  <si>
    <t xml:space="preserve">600 muebles </t>
  </si>
  <si>
    <t>100000 libras de lateos</t>
  </si>
  <si>
    <t>ASOPROGV</t>
  </si>
  <si>
    <t>CARUSOL</t>
  </si>
  <si>
    <t xml:space="preserve">Ayuda en Acción </t>
  </si>
  <si>
    <t xml:space="preserve">No Tiene </t>
  </si>
  <si>
    <t>80000 litros de leche procesado</t>
  </si>
  <si>
    <t>ASOFAIL</t>
  </si>
  <si>
    <t>INHCAFE, INFOP,
 SAG, FUNDER</t>
  </si>
  <si>
    <t>30,000 libras semana</t>
  </si>
  <si>
    <t>Banco de
 Occidente</t>
  </si>
  <si>
    <t>Grupo San Fe</t>
  </si>
  <si>
    <t>Ocotepeque</t>
  </si>
  <si>
    <t>20,000 libras semanal</t>
  </si>
  <si>
    <t>Los Isopos.</t>
  </si>
  <si>
    <t>Tegucigalpa</t>
  </si>
  <si>
    <t>Banco de Occidente, Banadesa</t>
  </si>
  <si>
    <t>INHCAFE, NFOP, SAG</t>
  </si>
  <si>
    <t>15,000 libras semanal</t>
  </si>
  <si>
    <t>Producción de aguacate Hass bajo sistema de riego por goteo</t>
  </si>
  <si>
    <t>Aguacate</t>
  </si>
  <si>
    <t>San Lucas</t>
  </si>
  <si>
    <t>20.000 libras de aguacate</t>
  </si>
  <si>
    <t>Caja Rural DE Ahorro 
y Crédito, Los Chagüites, Yorito, Yoro.</t>
  </si>
  <si>
    <t>Yorito</t>
  </si>
  <si>
    <t>30000 libras de aguacate</t>
  </si>
  <si>
    <t>. Grupo Unidos 
Venceremos</t>
  </si>
  <si>
    <t>IHCAFE, SAG</t>
  </si>
  <si>
    <t>60,000 libras</t>
  </si>
  <si>
    <t>ASOFAHIL, Asociación 
de Familias, Hortícolas Intibucanas, Lencas.</t>
  </si>
  <si>
    <t>70000 libras de aguacate</t>
  </si>
  <si>
    <t xml:space="preserve">Fortalecimiento a Microempresas de Corte y Confección </t>
  </si>
  <si>
    <t>INFOP</t>
  </si>
  <si>
    <t>Cooperativa Elga, Funder</t>
  </si>
  <si>
    <t>10,000 piezas, nuevas.</t>
  </si>
  <si>
    <t>7500, piezas</t>
  </si>
  <si>
    <t xml:space="preserve">RED-Mujeres Libres, </t>
  </si>
  <si>
    <t xml:space="preserve">RED- Microempresa
, Mujeres Luchadoras </t>
  </si>
  <si>
    <t xml:space="preserve">Sabanagrande </t>
  </si>
  <si>
    <t>Grupos organizados</t>
  </si>
  <si>
    <t>Cooperativa 
Comisul, Sabanagrande</t>
  </si>
  <si>
    <t>20000 piezas</t>
  </si>
  <si>
    <t>Nacaome</t>
  </si>
  <si>
    <t>Cooperativa la Chorotega</t>
  </si>
  <si>
    <t>Banco de Occidente</t>
  </si>
  <si>
    <t>Puerto Cortes</t>
  </si>
  <si>
    <t xml:space="preserve">Establecimiento de una Planta de Procesamiento, transformación y comercialización del cacao </t>
  </si>
  <si>
    <t>Cacao</t>
  </si>
  <si>
    <t>Catacamas</t>
  </si>
  <si>
    <t xml:space="preserve"> Cortes</t>
  </si>
  <si>
    <t>Banadesa, Banco  de Occidente</t>
  </si>
  <si>
    <t>UNA</t>
  </si>
  <si>
    <t>INFOP, SAG,UNA</t>
  </si>
  <si>
    <t xml:space="preserve">12,000 quintales </t>
  </si>
  <si>
    <t>COPRACAJUL</t>
  </si>
  <si>
    <t>Jutiapa</t>
  </si>
  <si>
    <t xml:space="preserve">Banco de Occidente, Banadesa </t>
  </si>
  <si>
    <t>KOLFACI, SAG, INFOP</t>
  </si>
  <si>
    <t>20000 quintales PS.</t>
  </si>
  <si>
    <t>Producción de hortalizas bajo sistema de riego por goteo</t>
  </si>
  <si>
    <t>Banco</t>
  </si>
  <si>
    <t>INFOP, SAG, UNA</t>
  </si>
  <si>
    <t>Agrupación de Productores Familiares</t>
  </si>
  <si>
    <t>111,013 cajas de 25 libras</t>
  </si>
  <si>
    <t xml:space="preserve">30,329 cajas de 25 libras </t>
  </si>
  <si>
    <t xml:space="preserve">Fortalecimiento a la Gastronomía o Merenderos </t>
  </si>
  <si>
    <t>30,000/personas /día</t>
  </si>
  <si>
    <t>Sabanagrande</t>
  </si>
  <si>
    <t>12,000 unidades/día</t>
  </si>
  <si>
    <t>Hermanitas López</t>
  </si>
  <si>
    <t>Red- Merendero, la Abuela</t>
  </si>
  <si>
    <t>10,000/personas/día.</t>
  </si>
  <si>
    <t>12,000 personas/día</t>
  </si>
  <si>
    <t>Copan</t>
  </si>
  <si>
    <t>Cucuyagua</t>
  </si>
  <si>
    <t>Red- Comedores Brisas de Occidente</t>
  </si>
  <si>
    <t>11,000/personas/día</t>
  </si>
  <si>
    <t>Producción de maíz variedad HB104 bajo sistema de riego</t>
  </si>
  <si>
    <t>Cajas Rurales de Ahorro y 
Crédito</t>
  </si>
  <si>
    <t>5000 qq de maíz/semana</t>
  </si>
  <si>
    <t>INFOP, Pesa FAO,
 SAG</t>
  </si>
  <si>
    <t>Grupos- Sendero de Progreso</t>
  </si>
  <si>
    <t>La SAG, GAOL,</t>
  </si>
  <si>
    <t>7,000 qq de maíz/semana</t>
  </si>
  <si>
    <t>Cajas Rurales de Ahorro y Crédito,</t>
  </si>
  <si>
    <t>Alubaren</t>
  </si>
  <si>
    <t>Coordinadora Indígena del Poder Popular de Honduras
 (CINPH)</t>
  </si>
  <si>
    <t>Yaranmaguila</t>
  </si>
  <si>
    <t>10,000 qq maíz /semana</t>
  </si>
  <si>
    <t>. Asociación De Productores
 Biosfera Limitada APROBAIL</t>
  </si>
  <si>
    <t xml:space="preserve">Fortalecimiento en la Tecnología en la Post Cosecha del Marañón </t>
  </si>
  <si>
    <t>El Triunfo</t>
  </si>
  <si>
    <t>17
18</t>
  </si>
  <si>
    <t>Banco de Occidente, 
Banadesa, 
Cooperativa
 Chorotega</t>
  </si>
  <si>
    <t>120 qq/semana</t>
  </si>
  <si>
    <t>Apaciilagua</t>
  </si>
  <si>
    <t>105 qq de marañón/semana</t>
  </si>
  <si>
    <r>
      <t>FUNDER,SWISSCONTAC y HEIFER Internacional.</t>
    </r>
    <r>
      <rPr>
        <sz val="9"/>
        <color rgb="FF000000"/>
        <rFont val="Calibri"/>
        <family val="2"/>
        <scheme val="minor"/>
      </rPr>
      <t xml:space="preserve"> </t>
    </r>
  </si>
  <si>
    <t>Unión y Esfuerzo</t>
  </si>
  <si>
    <t>20 de Septiembre</t>
  </si>
  <si>
    <t>San Lorenzo</t>
  </si>
  <si>
    <t>Fortalecimiento en el Beneficiado Húmedo y Seco del café</t>
  </si>
  <si>
    <t>Café</t>
  </si>
  <si>
    <t>Corquin</t>
  </si>
  <si>
    <t>San Pedro Copan</t>
  </si>
  <si>
    <t>Santa Rosa de Copan</t>
  </si>
  <si>
    <t>Productores organizados de Occidente</t>
  </si>
  <si>
    <t>Productores organizados de Zona Centro</t>
  </si>
  <si>
    <t>Lepaterique</t>
  </si>
  <si>
    <t>Santa Lucia</t>
  </si>
  <si>
    <t>30000 qq/de café/15 días</t>
  </si>
  <si>
    <t>35000 qq/de café/15 días</t>
  </si>
  <si>
    <t>Productores organizados de Zona Norte</t>
  </si>
  <si>
    <t>Victoria</t>
  </si>
  <si>
    <t>Arenales</t>
  </si>
  <si>
    <t>Gualala</t>
  </si>
  <si>
    <t>Ceguaca</t>
  </si>
  <si>
    <t>Atima</t>
  </si>
  <si>
    <t>Productores organizados de Oriente</t>
  </si>
  <si>
    <t>San Francisco de la Paz</t>
  </si>
  <si>
    <t>12,000 qq de café/</t>
  </si>
  <si>
    <t xml:space="preserve">Café tostado y molido </t>
  </si>
  <si>
    <t>HEYFER</t>
  </si>
  <si>
    <t xml:space="preserve">7.5 Sacos al mes  </t>
  </si>
  <si>
    <t xml:space="preserve">7.5 sacos al mes </t>
  </si>
  <si>
    <t>Grupo de con Futuro</t>
  </si>
  <si>
    <t>Fortalecimiento a la Apicultura</t>
  </si>
  <si>
    <t>Miel</t>
  </si>
  <si>
    <t>20 barriles</t>
  </si>
  <si>
    <t>ASOWAH</t>
  </si>
  <si>
    <t>asociación de Mujeres Artesanas de Waitnatara</t>
  </si>
  <si>
    <t>APROCAPIM</t>
  </si>
  <si>
    <t>Mujeres de producción de cacao</t>
  </si>
  <si>
    <t xml:space="preserve">Wampusirpi </t>
  </si>
  <si>
    <t xml:space="preserve">Krausirpi </t>
  </si>
  <si>
    <t>Elaboración y comercialización de tajaditas de plátanos</t>
  </si>
  <si>
    <t xml:space="preserve">Barauda </t>
  </si>
  <si>
    <t xml:space="preserve">Juan Francisco Bulnes </t>
  </si>
  <si>
    <t xml:space="preserve">Iriona </t>
  </si>
  <si>
    <t xml:space="preserve">20 ristras de tajaditas de plátano semanales  </t>
  </si>
  <si>
    <t xml:space="preserve">30 ristras semanales </t>
  </si>
  <si>
    <t xml:space="preserve">Mujeres kasaberas de Cusuna </t>
  </si>
  <si>
    <r>
      <t xml:space="preserve"> </t>
    </r>
    <r>
      <rPr>
        <sz val="9"/>
        <color theme="1"/>
        <rFont val="Calibri"/>
        <family val="2"/>
        <scheme val="minor"/>
      </rPr>
      <t>18 de mayo, 
Brisas del Guasable</t>
    </r>
  </si>
  <si>
    <r>
      <t xml:space="preserve"> </t>
    </r>
    <r>
      <rPr>
        <sz val="9"/>
        <color theme="1"/>
        <rFont val="Calibri"/>
        <family val="2"/>
        <scheme val="minor"/>
      </rPr>
      <t>Brazos Unidos</t>
    </r>
  </si>
  <si>
    <r>
      <t xml:space="preserve">  </t>
    </r>
    <r>
      <rPr>
        <sz val="9"/>
        <color theme="1"/>
        <rFont val="Calibri"/>
        <family val="2"/>
        <scheme val="minor"/>
      </rPr>
      <t>Nueva Esperanza La Culebra</t>
    </r>
  </si>
  <si>
    <t xml:space="preserve"> Brisas del Norte</t>
  </si>
  <si>
    <t xml:space="preserve"> Buen Artesano</t>
  </si>
  <si>
    <t>Centro de abastecimiento, Taller y 
Tienda de artesanías para turistas</t>
  </si>
  <si>
    <t>Turismo</t>
  </si>
  <si>
    <t>Empresa de Servicios Múltiples (ESM) Mujeres Artesanas, Chocuara</t>
  </si>
  <si>
    <t>San Marcos de la Sierra</t>
  </si>
  <si>
    <t xml:space="preserve">900 piezas vendidas al mes </t>
  </si>
  <si>
    <t>HEYFER, FUNDER</t>
  </si>
  <si>
    <t xml:space="preserve">Fortalecimiento en la Recolección y Mantenimiento de la Leche  </t>
  </si>
  <si>
    <t>Leche</t>
  </si>
  <si>
    <t xml:space="preserve">Asociación Ganaderos 
y Productores de Honduras, zona atlántica., </t>
  </si>
  <si>
    <t>Esparta</t>
  </si>
  <si>
    <t>San Francisco</t>
  </si>
  <si>
    <t>Infop, Heifer SAG</t>
  </si>
  <si>
    <t>10000 litros de leche /semana</t>
  </si>
  <si>
    <t>Asociación 
Ganaderos Zona Oriental</t>
  </si>
  <si>
    <t>Jamastran</t>
  </si>
  <si>
    <t>30,000 de leche /semana</t>
  </si>
  <si>
    <t>Asociación de 
Ganaderos Zona Central</t>
  </si>
  <si>
    <t>Taulabe</t>
  </si>
  <si>
    <t>San Antonio de Oriente</t>
  </si>
  <si>
    <t>25,000 litros de leche/semana</t>
  </si>
  <si>
    <t>Asociación de ganaderos  Norte</t>
  </si>
  <si>
    <t>San Fraciscode Yojoa</t>
  </si>
  <si>
    <t>San Antonio de Cortes</t>
  </si>
  <si>
    <t>Asociación de Ganaderos, de
 Occidente</t>
  </si>
  <si>
    <t>La Jagua</t>
  </si>
  <si>
    <t>Copan Ruinas</t>
  </si>
  <si>
    <t>Banco Occidente, Banadesa</t>
  </si>
  <si>
    <t>26,000 litros leche/semana</t>
  </si>
  <si>
    <t>Asociación de Ganaderos,
 Sur</t>
  </si>
  <si>
    <t>Namasigüe</t>
  </si>
  <si>
    <t>28,000 litros /semana</t>
  </si>
  <si>
    <t>Total</t>
  </si>
  <si>
    <t>Costo Uniitario por Proyecto</t>
  </si>
  <si>
    <t>Plátano</t>
  </si>
  <si>
    <t>Francisco Morazán</t>
  </si>
  <si>
    <t>El Paraíso</t>
  </si>
  <si>
    <t>Carpintería</t>
  </si>
  <si>
    <t>Márcala</t>
  </si>
  <si>
    <t>Atlántida</t>
  </si>
  <si>
    <t>Paraíso</t>
  </si>
  <si>
    <t>Lácteos</t>
  </si>
  <si>
    <t>Intibucá</t>
  </si>
  <si>
    <t>Plántulas 
de papa</t>
  </si>
  <si>
    <t>San José</t>
  </si>
  <si>
    <t xml:space="preserve">Intibucá </t>
  </si>
  <si>
    <t>Corte y 
Confección</t>
  </si>
  <si>
    <t>Hortalizas</t>
  </si>
  <si>
    <t>Gastronomía</t>
  </si>
  <si>
    <t>Santa María Real</t>
  </si>
  <si>
    <t>Maíz</t>
  </si>
  <si>
    <t>Marañón</t>
  </si>
  <si>
    <t>Santa Cruz de Yojoa</t>
  </si>
  <si>
    <t>San Nicolás</t>
  </si>
  <si>
    <t>Torrefacción</t>
  </si>
  <si>
    <t>Tajaditas de plátano</t>
  </si>
  <si>
    <t>Omoa</t>
  </si>
  <si>
    <t xml:space="preserve">San José </t>
  </si>
  <si>
    <t>2,250,000 Camarón</t>
  </si>
  <si>
    <t>Pequeños productores
/Organizaciones comunitaria</t>
  </si>
  <si>
    <t>Taller de carpintería</t>
  </si>
  <si>
    <t>(FUNDER), Fundación
 Suiza, para el desarrollo Técnico, Heifer Internacional</t>
  </si>
  <si>
    <t>IHCAFE, SAG, 
Heifer Internacional</t>
  </si>
  <si>
    <t>12,000 piezas</t>
  </si>
  <si>
    <t>20,000 piezas</t>
  </si>
  <si>
    <t>BANADESA, Banco de Occidente</t>
  </si>
  <si>
    <t>Dulce nombre de culmi</t>
  </si>
  <si>
    <r>
      <t xml:space="preserve"> </t>
    </r>
    <r>
      <rPr>
        <sz val="9"/>
        <color theme="1"/>
        <rFont val="Calibri"/>
        <family val="2"/>
        <scheme val="minor"/>
      </rPr>
      <t>Brisas del Guasable</t>
    </r>
  </si>
  <si>
    <t>Santa Barbará</t>
  </si>
  <si>
    <t>Grupo de Mujeres en Acción</t>
  </si>
  <si>
    <t>Nombre del Perfil</t>
  </si>
  <si>
    <t>No de proyectos /
departamento</t>
  </si>
  <si>
    <t>Monto por 
proyecto</t>
  </si>
  <si>
    <t xml:space="preserve">Estimación de la demanda, de la producció la region </t>
  </si>
  <si>
    <t>No.</t>
  </si>
  <si>
    <t>Sub total</t>
  </si>
  <si>
    <t>Agropecuarios</t>
  </si>
  <si>
    <t>Descripcion</t>
  </si>
  <si>
    <t>Resumen de la inversion y numero de beneficrios y familias /atender.</t>
  </si>
  <si>
    <t>TOTAL</t>
  </si>
  <si>
    <t>No.de 
emprendedores</t>
  </si>
  <si>
    <t>Estimación
 del Consumo de electricidad en kWh/mes/proyecto</t>
  </si>
  <si>
    <t>Estimación
 del Consumo de electricidad en kWh/mes Total</t>
  </si>
  <si>
    <t>Gracias a Dios</t>
  </si>
  <si>
    <t>La Ceiba</t>
  </si>
  <si>
    <t>El El Triunfo</t>
  </si>
  <si>
    <t>Esquias</t>
  </si>
  <si>
    <t>Valle de Ángeles</t>
  </si>
  <si>
    <t>Colón</t>
  </si>
  <si>
    <t>Santiago de Puringla</t>
  </si>
  <si>
    <t>El Níspero</t>
  </si>
  <si>
    <t>Francisco Morazan</t>
  </si>
  <si>
    <t>Sensenti</t>
  </si>
  <si>
    <t>Concepción de María</t>
  </si>
  <si>
    <t>Marcala</t>
  </si>
  <si>
    <t>Yuscarán</t>
  </si>
  <si>
    <t>Florida</t>
  </si>
  <si>
    <t>Dulce Nombre de Culmi</t>
  </si>
  <si>
    <t>Red- Comedores Betty, Res turística.</t>
  </si>
  <si>
    <t>Merendero Garífuna </t>
  </si>
  <si>
    <t>Cuadro general de los proyectos sector Turismo</t>
  </si>
  <si>
    <t>Cuadro general de los proyectos sector Agropecuario</t>
  </si>
  <si>
    <t>Detalle de inversión sector Turismo</t>
  </si>
  <si>
    <t>Detalle de inversión sector Agropecuario</t>
  </si>
  <si>
    <t>Costo Unitario por proyecto</t>
  </si>
  <si>
    <t>Monto Total en Lempiras</t>
  </si>
  <si>
    <t>Porcentaje del monto total</t>
  </si>
  <si>
    <t>Porcentaje del número de emprendedores</t>
  </si>
  <si>
    <t>Centro de abastecimiento, taller y 
tienda de artesanías para turistas</t>
  </si>
  <si>
    <t>Etiquetas de fila</t>
  </si>
  <si>
    <t>Total general</t>
  </si>
  <si>
    <t>Suma de No de proyectos /</t>
  </si>
  <si>
    <t>Acuicultura Marina</t>
  </si>
  <si>
    <t>Suma de No de proyectos /
departamento</t>
  </si>
  <si>
    <t>Suma de Total de monto en L.</t>
  </si>
  <si>
    <t>Suma de Monto por 
proyecto</t>
  </si>
  <si>
    <t>Cuenta de Municipio</t>
  </si>
  <si>
    <t>No. de proyectos</t>
  </si>
  <si>
    <t>Monto Total (L)</t>
  </si>
  <si>
    <t>Sub Total</t>
  </si>
  <si>
    <t>Propuesta de metas de ejecución Sector Agropecuario</t>
  </si>
  <si>
    <t>Propuesta de metas de ejecución Sector Turismo</t>
  </si>
  <si>
    <t>Proyectos por año</t>
  </si>
  <si>
    <t>Sub Total Choluteca</t>
  </si>
  <si>
    <t>Pequeños productores /Organizaciones comunitaria</t>
  </si>
  <si>
    <t>Sub Total Comayagua</t>
  </si>
  <si>
    <t>Pequeños productores/Organizaciones comunitaria</t>
  </si>
  <si>
    <t>Sub Total El Paraíso</t>
  </si>
  <si>
    <t>Sub Total Francisco Morazán</t>
  </si>
  <si>
    <t>Sub Total Gracias a Dios</t>
  </si>
  <si>
    <t>Sub Total Intibucá</t>
  </si>
  <si>
    <t>Sub Total La Paz</t>
  </si>
  <si>
    <t>Sub Total Ocotepeque</t>
  </si>
  <si>
    <t>Sub Total Olancho</t>
  </si>
  <si>
    <t>Sub Total Santa Bárbara</t>
  </si>
  <si>
    <t>Sub Total Valle</t>
  </si>
  <si>
    <t>Sub Total Yoro</t>
  </si>
  <si>
    <t>Total Nacional</t>
  </si>
  <si>
    <t>Caja Rural de ahorro
 de Crédito, Nuevo 
Amanecer</t>
  </si>
  <si>
    <t>Grupo Unidos 
Venceremos</t>
  </si>
  <si>
    <t>Grupo nueva Vida, colonia Agrícola.</t>
  </si>
  <si>
    <t xml:space="preserve"> </t>
  </si>
  <si>
    <t>Sub Total Colón</t>
  </si>
  <si>
    <t>Nueva Esperanza La Culebra</t>
  </si>
  <si>
    <t>Asociación De Productores
 Biosfera Limitada APROBAIL</t>
  </si>
  <si>
    <t>Sub Total Copán</t>
  </si>
  <si>
    <t>Copán</t>
  </si>
  <si>
    <t>Copán Ruinas</t>
  </si>
  <si>
    <t>San Pedro Copán</t>
  </si>
  <si>
    <t>Santa Rosa de Copán</t>
  </si>
  <si>
    <t>Apacilagua</t>
  </si>
  <si>
    <t xml:space="preserve">Número de beneficiario indirectos </t>
  </si>
  <si>
    <t>Cuadro general de los proyectos sector Industria y Comercio</t>
  </si>
  <si>
    <t>Detalle de inversión sector Industria y Comercio</t>
  </si>
  <si>
    <t>Industria y Comercio</t>
  </si>
  <si>
    <t>Propuesta de metas de ejecución Sector Industria y Comercio</t>
  </si>
  <si>
    <t>.Caja Rural de ahorro
 de Crédito, Nuevo 
Amanecer</t>
  </si>
  <si>
    <t>Costo Unitario por Proyecto</t>
  </si>
  <si>
    <t>Caja Rural de Ahorro 
y Crédito, Los Chagüites, Yorito, Yoro.</t>
  </si>
  <si>
    <t>ASOPROPIB, FUPVAPIB, PROCACAHO</t>
  </si>
  <si>
    <t>La Masica</t>
  </si>
  <si>
    <t>FUCSA, DIGEPESCA</t>
  </si>
  <si>
    <t>APRA, MUNICIPALIDAD LA MASICA</t>
  </si>
  <si>
    <t>Fundación INGA</t>
  </si>
  <si>
    <t>CERL, LEYDE, HEIFFER</t>
  </si>
  <si>
    <t>JAAP, MUNICIPALIDAD LA MASICA</t>
  </si>
  <si>
    <t>CAICESA</t>
  </si>
  <si>
    <t>COPRACAJUL, COPROACERSO, CERSO HONDURAS, AYUDA EN ACCIÓN</t>
  </si>
  <si>
    <t>MUNICIPALIDAD DE JUTIAPA</t>
  </si>
  <si>
    <t>XOCO</t>
  </si>
  <si>
    <t>Arizona</t>
  </si>
  <si>
    <t>Cooperativa Forestal San José Texiguat</t>
  </si>
  <si>
    <t>PROCACAHO</t>
  </si>
  <si>
    <t>El Porvenir</t>
  </si>
  <si>
    <t>Unión y Esfuerzo, swisscontact</t>
  </si>
  <si>
    <t>Morolica</t>
  </si>
  <si>
    <t>Las Delicias, La Enea</t>
  </si>
  <si>
    <t>Marcovia</t>
  </si>
  <si>
    <t>Punta Ratón</t>
  </si>
  <si>
    <t>El Santuario</t>
  </si>
  <si>
    <t>Zona Costera</t>
  </si>
  <si>
    <t>Productores de Maíz Aldea Mezcales</t>
  </si>
  <si>
    <t>Cedeño</t>
  </si>
  <si>
    <t>Cedeño, Punta Ratón, El Edén, Las Hamacas, El Venado</t>
  </si>
  <si>
    <t>Pozoleras</t>
  </si>
  <si>
    <t>Pespire</t>
  </si>
  <si>
    <t>San Marcos de Colón</t>
  </si>
  <si>
    <t>Pan Artesanal</t>
  </si>
  <si>
    <t>Santa Ana de Yusguare</t>
  </si>
  <si>
    <t>Orocuina</t>
  </si>
  <si>
    <t>SENASA, Agroindustria El Corral</t>
  </si>
  <si>
    <t>CDTG Barauda</t>
  </si>
  <si>
    <t>COSUDE, PRAWANKA</t>
  </si>
  <si>
    <t>LACTHOSA</t>
  </si>
  <si>
    <t>LACTHOSA, SAG</t>
  </si>
  <si>
    <t>SAG, Municipalidad de Trujillo</t>
  </si>
  <si>
    <t>Tocoa</t>
  </si>
  <si>
    <t>Municipalidad de Iriona</t>
  </si>
  <si>
    <t>Balfate</t>
  </si>
  <si>
    <t>Municpalidad Balfate, SAG</t>
  </si>
  <si>
    <t>IHCAFE</t>
  </si>
  <si>
    <t>Municipalidad Bonito Oriental</t>
  </si>
  <si>
    <t>MAMUGAH</t>
  </si>
  <si>
    <t>Queseros Artesanales, AGROCAL, AGROPOC</t>
  </si>
  <si>
    <t>Tribu Pech, Wamenigin, Barauda</t>
  </si>
  <si>
    <t>Operadoras Turisticas</t>
  </si>
  <si>
    <t>Limón</t>
  </si>
  <si>
    <t>Pescadores Artesanales</t>
  </si>
  <si>
    <t>Santa Fé</t>
  </si>
  <si>
    <t>Sonaguera</t>
  </si>
  <si>
    <t>Sabá</t>
  </si>
  <si>
    <t>Cooperativas (Jardines de la Sierra)</t>
  </si>
  <si>
    <t>Asociaciones de Productores</t>
  </si>
  <si>
    <t>Cooperativa Jardines de la Sierra</t>
  </si>
  <si>
    <t>APROCACAOH</t>
  </si>
  <si>
    <t>Asociaciones de Pescadores</t>
  </si>
  <si>
    <t>LACTHOSA, LEYDE</t>
  </si>
  <si>
    <t>Productores Independientes</t>
  </si>
  <si>
    <t>Cooperativa</t>
  </si>
  <si>
    <t>Artesanos individuales</t>
  </si>
  <si>
    <t>Asociación De Productores</t>
  </si>
  <si>
    <t>ADELPA</t>
  </si>
  <si>
    <t>Caja Rural de Ahorro y Crédito “Querer es Poder”</t>
  </si>
  <si>
    <t xml:space="preserve">Organizaciones de caficultores </t>
  </si>
  <si>
    <t>Juntas de Agua</t>
  </si>
  <si>
    <t>Agropecuarios para la asistencia individual</t>
  </si>
  <si>
    <t>Iniciativas Individuales</t>
  </si>
  <si>
    <t>SAG, Municipalidad de El Paraíso</t>
  </si>
  <si>
    <t>Alacua</t>
  </si>
  <si>
    <t>Iniciativas privadas</t>
  </si>
  <si>
    <t>Distrito Central</t>
  </si>
  <si>
    <t>Azacualpa</t>
  </si>
  <si>
    <t>PRONADERS (Construcción de invernaderos agrícolas).</t>
  </si>
  <si>
    <t>PROVIASA</t>
  </si>
  <si>
    <t>Caja Rural</t>
  </si>
  <si>
    <t>Santa Ana</t>
  </si>
  <si>
    <t>FUNDER</t>
  </si>
  <si>
    <t>Cane</t>
  </si>
  <si>
    <t>Ferreterías</t>
  </si>
  <si>
    <t>Asociaciones y grupos de apicultores</t>
  </si>
  <si>
    <t>BOMOHSA</t>
  </si>
  <si>
    <t>Fundidora del norte</t>
  </si>
  <si>
    <t>La Unión</t>
  </si>
  <si>
    <t>Asociación de Productores</t>
  </si>
  <si>
    <t>Cooperativas</t>
  </si>
  <si>
    <t>San Pedro de Copán</t>
  </si>
  <si>
    <t>Cabañas</t>
  </si>
  <si>
    <t>Concepción</t>
  </si>
  <si>
    <t>Dolores</t>
  </si>
  <si>
    <t>Dulce nombre</t>
  </si>
  <si>
    <t>Nueva Arcadia</t>
  </si>
  <si>
    <t>San Agustín</t>
  </si>
  <si>
    <t>San Antonio</t>
  </si>
  <si>
    <t>San Jerónimo</t>
  </si>
  <si>
    <t>San Juan de Opoa</t>
  </si>
  <si>
    <t>Trinidad de Copán</t>
  </si>
  <si>
    <t>Veracruz</t>
  </si>
  <si>
    <t>SAG</t>
  </si>
  <si>
    <t>Individual, SAG</t>
  </si>
  <si>
    <t>Individual,SAG</t>
  </si>
  <si>
    <t>Cooperativas, Individuales</t>
  </si>
  <si>
    <t>Corquín</t>
  </si>
  <si>
    <t>Grupos-Comites</t>
  </si>
  <si>
    <t>Grupo Familiar</t>
  </si>
  <si>
    <t>Individual,ONG</t>
  </si>
  <si>
    <t>Lempira</t>
  </si>
  <si>
    <t>Gracias</t>
  </si>
  <si>
    <t>Belén</t>
  </si>
  <si>
    <t>Sub Total Lempira</t>
  </si>
  <si>
    <t>Candelaría</t>
  </si>
  <si>
    <t>Cololaca</t>
  </si>
  <si>
    <t>Erandique</t>
  </si>
  <si>
    <t>Gualcince</t>
  </si>
  <si>
    <t>Guarita</t>
  </si>
  <si>
    <t>La Campa</t>
  </si>
  <si>
    <t>La Iguala</t>
  </si>
  <si>
    <t>Las Flores</t>
  </si>
  <si>
    <t>La Virtud</t>
  </si>
  <si>
    <t>Lepaera</t>
  </si>
  <si>
    <t>Mapulaca</t>
  </si>
  <si>
    <t>Piraera</t>
  </si>
  <si>
    <t>San Andrés</t>
  </si>
  <si>
    <t>San Juan Guarita</t>
  </si>
  <si>
    <t>San Manuel Colohete</t>
  </si>
  <si>
    <t>San Marcos de Caiquín</t>
  </si>
  <si>
    <t>San Rafael</t>
  </si>
  <si>
    <t>San Sebastián</t>
  </si>
  <si>
    <t>Santa Cruz</t>
  </si>
  <si>
    <t>Talgua</t>
  </si>
  <si>
    <t>Tambla</t>
  </si>
  <si>
    <t>Valladolid</t>
  </si>
  <si>
    <t>Virginia</t>
  </si>
  <si>
    <t>Colomoncagua</t>
  </si>
  <si>
    <t>Jesus de otoro</t>
  </si>
  <si>
    <t>San Francisco de Opalaca</t>
  </si>
  <si>
    <t>Masanguara</t>
  </si>
  <si>
    <t>San Isidro</t>
  </si>
  <si>
    <t>Magdalena</t>
  </si>
  <si>
    <t>Camasca</t>
  </si>
  <si>
    <t>San Juan</t>
  </si>
  <si>
    <t>San Marcos de la SIerra</t>
  </si>
  <si>
    <t xml:space="preserve">Concepción </t>
  </si>
  <si>
    <t>Dolores Merendon</t>
  </si>
  <si>
    <t>Fraternidad</t>
  </si>
  <si>
    <t>La Encarnación</t>
  </si>
  <si>
    <t>La Labor</t>
  </si>
  <si>
    <t>Lucerna</t>
  </si>
  <si>
    <t>Mercedes</t>
  </si>
  <si>
    <t xml:space="preserve">Taller de Carpintería </t>
  </si>
  <si>
    <t>Independiente</t>
  </si>
  <si>
    <t>San Fernando</t>
  </si>
  <si>
    <t>San Francisco del Valle</t>
  </si>
  <si>
    <t xml:space="preserve">Aprucal </t>
  </si>
  <si>
    <t>San Jorge</t>
  </si>
  <si>
    <t>Sinuapa</t>
  </si>
  <si>
    <t>Coprool, municipalidades sinuepa.</t>
  </si>
  <si>
    <t>IHCAFÉ, Anacate, Aprocafé, municipalidad, Sinuapa.</t>
  </si>
  <si>
    <t>Municipalidad de Juticalpa
SAG
APROCACAO
UNAG</t>
  </si>
  <si>
    <t>APATOS (Asociación de pisicultores de Olancho)
Municipalidad de Catacamas
CANATURH Olancho</t>
  </si>
  <si>
    <t>Alcaldías
SAG
MAMNO
Cooperativas
AHPROCAFE
ANACAFE</t>
  </si>
  <si>
    <t>Alcaldías
SAG
MAMNO
Cooperativas</t>
  </si>
  <si>
    <t>Familias
Patronatos
Plantas lácteas compradoras de leche  SAG
Cajas Rurales</t>
  </si>
  <si>
    <t>Familias
Patronatos                  IHCAFE
AHPROCAFE
SAG
Cajas Rurales</t>
  </si>
  <si>
    <t>Municipalidad de Juticalpa
SAG</t>
  </si>
  <si>
    <t>Mangulile</t>
  </si>
  <si>
    <t>Alcaldía de San Esteban
Organizaciones comunitarias
Familias
Rutas recolectoras de leche</t>
  </si>
  <si>
    <t>Alcaldía de San Esteban
Organizaciones comunitarias
Familias</t>
  </si>
  <si>
    <t>FEGASURH, APALSURH, AGAPREN, APRONAC, productores 
independientes proyectos AGAV</t>
  </si>
  <si>
    <t>Ajuterique</t>
  </si>
  <si>
    <t>Prograno</t>
  </si>
  <si>
    <t>Dicta</t>
  </si>
  <si>
    <t>Villa de San Antonio</t>
  </si>
  <si>
    <t>Humuya</t>
  </si>
  <si>
    <t>Lejamaní</t>
  </si>
  <si>
    <t>San Sebastían</t>
  </si>
  <si>
    <t>Siguatepeque</t>
  </si>
  <si>
    <t>El Rosario</t>
  </si>
  <si>
    <t>La Libertad</t>
  </si>
  <si>
    <t>Lamaní</t>
  </si>
  <si>
    <t>La Trinidad</t>
  </si>
  <si>
    <t>Minas de Oro</t>
  </si>
  <si>
    <t>Ojos de Agua</t>
  </si>
  <si>
    <t>San José de Comayagua</t>
  </si>
  <si>
    <t xml:space="preserve">San José del Potrero </t>
  </si>
  <si>
    <t>San Luis</t>
  </si>
  <si>
    <t>Las Lajas</t>
  </si>
  <si>
    <t>Meámbar</t>
  </si>
  <si>
    <t>IHCAFE, AHPROCAFE</t>
  </si>
  <si>
    <t>Procesamiento de lácteos</t>
  </si>
  <si>
    <t>Ahuas</t>
  </si>
  <si>
    <t>Cultivo y comercialización de plátano</t>
  </si>
  <si>
    <t>Fortalecimiento en la recolección y mantenimiento de la leche</t>
  </si>
  <si>
    <t>CONSEJOS TERRITORIALES, COCOBILA</t>
  </si>
  <si>
    <t>Kauma, Krata, APIAH, APMEC, PASZCOBLA</t>
  </si>
  <si>
    <t>MOCORON</t>
  </si>
  <si>
    <t>Fortalecimiento a microempresas de corte y confección</t>
  </si>
  <si>
    <t>Villeda Morales</t>
  </si>
  <si>
    <t>Sub Total Islas de la Bahía</t>
  </si>
  <si>
    <t>Islas de la Bahía</t>
  </si>
  <si>
    <t>Guanaja</t>
  </si>
  <si>
    <t>José Santos Guardiola</t>
  </si>
  <si>
    <t>Utila</t>
  </si>
  <si>
    <t>Roatán</t>
  </si>
  <si>
    <t>Patronato Roatán, Cayos Cochinos</t>
  </si>
  <si>
    <t>Cayos Cochinos</t>
  </si>
  <si>
    <t>Los Cayitos</t>
  </si>
  <si>
    <t>San Vicente Centenario</t>
  </si>
  <si>
    <t>San Francisco de los Valles Potrerillos</t>
  </si>
  <si>
    <t>Macuelizo</t>
  </si>
  <si>
    <t>Casa Quemada, Gracias a Dios, Triunfo, Col. 6 Mayo</t>
  </si>
  <si>
    <t>Chinda</t>
  </si>
  <si>
    <t>Limón, Tules, Barrio Nuevo</t>
  </si>
  <si>
    <t>Cuchilla</t>
  </si>
  <si>
    <t>USAID</t>
  </si>
  <si>
    <t>San José de Colinas</t>
  </si>
  <si>
    <t>San Pedro de Zacapa</t>
  </si>
  <si>
    <t>Concepción Sur</t>
  </si>
  <si>
    <t>Cruz Grande, San Manuel, EL Porvenir</t>
  </si>
  <si>
    <t>Petoa</t>
  </si>
  <si>
    <t>Barrandillas</t>
  </si>
  <si>
    <t xml:space="preserve">Trinidad </t>
  </si>
  <si>
    <t>El Rodeo</t>
  </si>
  <si>
    <t>La Vuletosa</t>
  </si>
  <si>
    <t>Quimistán</t>
  </si>
  <si>
    <t>Concepción Norte</t>
  </si>
  <si>
    <t>Nueva Celilac</t>
  </si>
  <si>
    <t>Nueva Frontera</t>
  </si>
  <si>
    <t>Las Vegas</t>
  </si>
  <si>
    <t>HEIFER, SOCODEVI, PROMEDA, CEPUDO, BANADESA</t>
  </si>
  <si>
    <t>AHPROCAFE, ANACAFE, IHCAFE, HEIFER, SECODEVI BANADESA, UNLOCOOP, FONDO CAFETERO</t>
  </si>
  <si>
    <t>Pinalejo</t>
  </si>
  <si>
    <t>Horconcitos, Azacualpa (Aguacaliente)</t>
  </si>
  <si>
    <t>San Francisco de Ojuera</t>
  </si>
  <si>
    <t>Microempresas</t>
  </si>
  <si>
    <t>Tule</t>
  </si>
  <si>
    <t>Tusa</t>
  </si>
  <si>
    <t>Gualjoco</t>
  </si>
  <si>
    <t>Arada</t>
  </si>
  <si>
    <t>Ilama</t>
  </si>
  <si>
    <t>Choloma</t>
  </si>
  <si>
    <t>AGAS, Asociaciones</t>
  </si>
  <si>
    <t>Grupo de Asociación de Productores, Independientes</t>
  </si>
  <si>
    <t>USAID, Fundación Solidaridad, ETSA, Ricoldo, Rainforest Alliance</t>
  </si>
  <si>
    <t>Individual</t>
  </si>
  <si>
    <t>Municipalidad de San Pedro Sula ICF/Alianza para la Seguridad Hídrica de San Pedro Sula (ASHSPS) Fundación Merendón Fundación Cervecería Hondureña Proyecto demostrativo, gestión integral del recurso hídrico en la subcuenca del río Manchaguala para la reducción del recurso de amenazas a la Eco-región del Arrecife Mesoamericano</t>
  </si>
  <si>
    <t>Pimienta</t>
  </si>
  <si>
    <t>Asociación de Productores,SAG</t>
  </si>
  <si>
    <t>Potrerillos</t>
  </si>
  <si>
    <t>Asociación de Productores , Caja Rural, Cooperativa</t>
  </si>
  <si>
    <t>Puerto Cortés</t>
  </si>
  <si>
    <t>Asociación</t>
  </si>
  <si>
    <t>Municipalidad de Puerto Cortés, Asociación de restaurantes, Cámara de Turismo, Patronatos o comités comunitarios</t>
  </si>
  <si>
    <t>SAG ,Red Much, Ret Cacao ,USAID ,Reinforent Aliance</t>
  </si>
  <si>
    <t>San Manuel</t>
  </si>
  <si>
    <t>Villanueva</t>
  </si>
  <si>
    <t>La lima</t>
  </si>
  <si>
    <t>Cortés</t>
  </si>
  <si>
    <t>San Antonio de Cortés</t>
  </si>
  <si>
    <t>Sub Total Cortés</t>
  </si>
  <si>
    <t>CRELES, Procesadoras, OMS, G, SAG, FANAHC</t>
  </si>
  <si>
    <t>El Negrito</t>
  </si>
  <si>
    <t>FUNACH                               SAG
CASM</t>
  </si>
  <si>
    <t>SAG, Dicta, ONS,G, Municipalidad, FUNACH, CASM</t>
  </si>
  <si>
    <t>SAG, Dicta, ONS,G No 
Gubernamental, Municipalidad, FUNAGH, ACPH, CASM</t>
  </si>
  <si>
    <t>Exportadoras, Fondo Cafetero, SAG, FUMACH, Municipalidad</t>
  </si>
  <si>
    <t>SAG, Municipalidad, ONG,S</t>
  </si>
  <si>
    <t xml:space="preserve"> Cámara de 
Comercio, Organizaciones 
Gremiales</t>
  </si>
  <si>
    <t>Municipalidad, Cámara de 
Comercio</t>
  </si>
  <si>
    <t>El Progreso</t>
  </si>
  <si>
    <t>Jacon</t>
  </si>
  <si>
    <t xml:space="preserve"> Procesadoras, OMS, G No G., Coop., ACPH</t>
  </si>
  <si>
    <t xml:space="preserve"> SAG, FUANAG, CASM</t>
  </si>
  <si>
    <t>Municipalidad, C.C. Industrias, ONG</t>
  </si>
  <si>
    <t>Procesamiento de Lácteos</t>
  </si>
  <si>
    <t>Morazán</t>
  </si>
  <si>
    <t>Sulaco</t>
  </si>
  <si>
    <t>La Lima</t>
  </si>
  <si>
    <t>Cuadro general de los proyectos sector</t>
  </si>
  <si>
    <r>
      <t xml:space="preserve"> </t>
    </r>
    <r>
      <rPr>
        <sz val="9"/>
        <color theme="1"/>
        <rFont val="Arial Narrow"/>
        <family val="2"/>
      </rPr>
      <t>18 de mayo, 
Brisas del Guasable</t>
    </r>
  </si>
  <si>
    <r>
      <t>FUNDER,SWISSCONTAC y HEIFER Internacional.</t>
    </r>
    <r>
      <rPr>
        <sz val="9"/>
        <color rgb="FF000000"/>
        <rFont val="Arial Narrow"/>
        <family val="2"/>
      </rPr>
      <t xml:space="preserve"> </t>
    </r>
  </si>
  <si>
    <r>
      <t xml:space="preserve"> </t>
    </r>
    <r>
      <rPr>
        <sz val="9"/>
        <color theme="1"/>
        <rFont val="Arial Narrow"/>
        <family val="2"/>
      </rPr>
      <t>Brisas del Guasable</t>
    </r>
  </si>
  <si>
    <r>
      <t xml:space="preserve"> </t>
    </r>
    <r>
      <rPr>
        <sz val="9"/>
        <color theme="1"/>
        <rFont val="Arial Narrow"/>
        <family val="2"/>
      </rPr>
      <t>Brazos Unidos</t>
    </r>
  </si>
  <si>
    <r>
      <t xml:space="preserve">  </t>
    </r>
    <r>
      <rPr>
        <sz val="9"/>
        <color theme="1"/>
        <rFont val="Arial Narrow"/>
        <family val="2"/>
      </rPr>
      <t>Nueva Esperanza La Culebra</t>
    </r>
  </si>
  <si>
    <r>
      <t>Sub Total Atlántida</t>
    </r>
    <r>
      <rPr>
        <sz val="8"/>
        <rFont val="Calibri"/>
        <family val="2"/>
        <scheme val="minor"/>
      </rPr>
      <t> </t>
    </r>
  </si>
  <si>
    <t xml:space="preserve"> Brisas del Guasable</t>
  </si>
  <si>
    <t xml:space="preserve"> 18 de mayo, 
Brisas del Guasable</t>
  </si>
  <si>
    <t xml:space="preserve"> Brazos Unidos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</si>
</sst>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3" x14ac:knownFonts="1">
    <font>
      <sz val="11"/>
      <color theme="1"/>
      <name val="Calibri"/>
      <family val="2"/>
      <scheme val="minor"/>
    </font>
    <font>
      <sz val="11"/>
      <color theme="1"/>
      <name val="Calibri"/>
      <family val="2"/>
      <scheme val="minor"/>
    </font>
    <font>
      <sz val="9"/>
      <color theme="1"/>
      <name val="Calibri"/>
      <family val="2"/>
      <scheme val="minor"/>
    </font>
    <font>
      <sz val="11"/>
      <color rgb="FF000000"/>
      <name val="Calibri"/>
      <family val="2"/>
      <scheme val="minor"/>
    </font>
    <font>
      <sz val="9"/>
      <color rgb="FF000000"/>
      <name val="Calibri"/>
      <family val="2"/>
      <scheme val="minor"/>
    </font>
    <font>
      <b/>
      <sz val="11"/>
      <color theme="1"/>
      <name val="Calibri"/>
      <family val="2"/>
      <scheme val="minor"/>
    </font>
    <font>
      <sz val="9"/>
      <color theme="1"/>
      <name val="Arial Narrow"/>
      <family val="2"/>
    </font>
    <font>
      <sz val="9"/>
      <name val="Calibri"/>
      <family val="2"/>
      <scheme val="minor"/>
    </font>
    <font>
      <b/>
      <sz val="9"/>
      <color rgb="FF000000"/>
      <name val="Calibri"/>
      <family val="2"/>
      <scheme val="minor"/>
    </font>
    <font>
      <b/>
      <sz val="9"/>
      <color theme="1"/>
      <name val="Calibri"/>
      <family val="2"/>
      <scheme val="minor"/>
    </font>
    <font>
      <b/>
      <sz val="14"/>
      <color theme="1"/>
      <name val="Calibri"/>
      <family val="2"/>
      <scheme val="minor"/>
    </font>
    <font>
      <b/>
      <sz val="11"/>
      <color theme="1"/>
      <name val="Arial Narrow"/>
      <family val="2"/>
    </font>
    <font>
      <sz val="11"/>
      <color theme="1"/>
      <name val="Arial Narrow"/>
      <family val="2"/>
    </font>
    <font>
      <sz val="9"/>
      <color rgb="FF000000"/>
      <name val="Arial Narrow"/>
      <family val="2"/>
    </font>
    <font>
      <b/>
      <sz val="9"/>
      <color rgb="FF000000"/>
      <name val="Arial Narrow"/>
      <family val="2"/>
    </font>
    <font>
      <sz val="9"/>
      <name val="Arial Narrow"/>
      <family val="2"/>
    </font>
    <font>
      <sz val="11"/>
      <color rgb="FF000000"/>
      <name val="Arial Narrow"/>
      <family val="2"/>
    </font>
    <font>
      <sz val="11"/>
      <name val="Calibri"/>
      <family val="2"/>
      <scheme val="minor"/>
    </font>
    <font>
      <b/>
      <sz val="9"/>
      <name val="Calibri"/>
      <family val="2"/>
      <scheme val="minor"/>
    </font>
    <font>
      <sz val="8"/>
      <name val="Calibri"/>
      <family val="2"/>
      <scheme val="minor"/>
    </font>
    <font>
      <sz val="10"/>
      <name val="Calibri"/>
      <family val="2"/>
      <scheme val="minor"/>
    </font>
    <font>
      <b/>
      <sz val="11"/>
      <name val="Calibri"/>
      <family val="2"/>
      <scheme val="minor"/>
    </font>
    <font>
      <b/>
      <sz val="14"/>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92">
    <xf numFmtId="0" fontId="0" fillId="0" borderId="0" xfId="0"/>
    <xf numFmtId="0" fontId="0" fillId="0" borderId="1" xfId="0" applyBorder="1"/>
    <xf numFmtId="0" fontId="4" fillId="0" borderId="1" xfId="0" applyFont="1" applyBorder="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vertical="center"/>
    </xf>
    <xf numFmtId="43" fontId="2" fillId="2" borderId="1" xfId="1" applyFont="1" applyFill="1" applyBorder="1" applyAlignment="1">
      <alignment horizontal="center" vertical="center"/>
    </xf>
    <xf numFmtId="43" fontId="2" fillId="2" borderId="1" xfId="1" applyFont="1" applyFill="1" applyBorder="1" applyAlignment="1">
      <alignment horizontal="center" vertical="center" wrapText="1"/>
    </xf>
    <xf numFmtId="43"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8" fillId="4" borderId="1" xfId="0" applyFont="1" applyFill="1" applyBorder="1" applyAlignment="1">
      <alignment horizontal="center" vertical="center" wrapText="1"/>
    </xf>
    <xf numFmtId="43" fontId="2" fillId="0" borderId="1" xfId="1"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4" borderId="1" xfId="0" applyFont="1" applyFill="1" applyBorder="1" applyAlignment="1">
      <alignment horizontal="center" vertical="center"/>
    </xf>
    <xf numFmtId="0" fontId="2" fillId="4" borderId="1" xfId="0" applyFont="1" applyFill="1" applyBorder="1" applyAlignment="1">
      <alignment vertical="center"/>
    </xf>
    <xf numFmtId="43" fontId="2" fillId="0" borderId="1" xfId="1" applyFont="1" applyBorder="1" applyAlignment="1">
      <alignment vertical="center"/>
    </xf>
    <xf numFmtId="0" fontId="9" fillId="2" borderId="1" xfId="0" applyFont="1" applyFill="1" applyBorder="1"/>
    <xf numFmtId="43" fontId="5" fillId="2" borderId="1" xfId="1" applyFont="1" applyFill="1" applyBorder="1"/>
    <xf numFmtId="0" fontId="5" fillId="2" borderId="1" xfId="0" applyFont="1" applyFill="1" applyBorder="1"/>
    <xf numFmtId="164" fontId="5" fillId="2" borderId="1" xfId="1" applyNumberFormat="1" applyFont="1" applyFill="1" applyBorder="1"/>
    <xf numFmtId="0" fontId="8" fillId="2" borderId="1" xfId="0" applyFont="1" applyFill="1" applyBorder="1" applyAlignment="1">
      <alignment vertical="center"/>
    </xf>
    <xf numFmtId="43" fontId="5" fillId="2" borderId="1" xfId="1" applyFont="1" applyFill="1" applyBorder="1" applyAlignment="1">
      <alignment horizontal="right"/>
    </xf>
    <xf numFmtId="43" fontId="4" fillId="0" borderId="1" xfId="1" applyFont="1" applyBorder="1" applyAlignment="1">
      <alignment horizontal="center" vertical="center" wrapText="1"/>
    </xf>
    <xf numFmtId="43" fontId="4" fillId="0" borderId="1" xfId="1" applyFont="1" applyBorder="1" applyAlignment="1">
      <alignment vertical="center" wrapText="1"/>
    </xf>
    <xf numFmtId="0" fontId="0" fillId="2" borderId="1" xfId="0" applyFill="1" applyBorder="1"/>
    <xf numFmtId="43" fontId="0" fillId="0" borderId="0" xfId="0" applyNumberFormat="1"/>
    <xf numFmtId="43" fontId="9" fillId="2" borderId="1" xfId="0" applyNumberFormat="1" applyFont="1" applyFill="1" applyBorder="1"/>
    <xf numFmtId="9" fontId="0" fillId="0" borderId="1" xfId="2" applyFont="1" applyBorder="1"/>
    <xf numFmtId="165" fontId="0" fillId="0" borderId="1" xfId="2" applyNumberFormat="1" applyFont="1" applyBorder="1"/>
    <xf numFmtId="43" fontId="0" fillId="0" borderId="1" xfId="1" applyFont="1" applyBorder="1"/>
    <xf numFmtId="0" fontId="9" fillId="2" borderId="1" xfId="0" applyFont="1" applyFill="1" applyBorder="1" applyAlignment="1">
      <alignment horizontal="center"/>
    </xf>
    <xf numFmtId="0" fontId="5" fillId="0" borderId="1" xfId="0" applyFont="1" applyBorder="1"/>
    <xf numFmtId="43" fontId="5" fillId="0" borderId="1" xfId="1" applyFont="1" applyBorder="1"/>
    <xf numFmtId="9" fontId="5" fillId="0" borderId="1" xfId="0" applyNumberFormat="1" applyFont="1" applyBorder="1"/>
    <xf numFmtId="0" fontId="5" fillId="0" borderId="1" xfId="0" applyFont="1" applyBorder="1" applyAlignment="1">
      <alignment horizontal="center"/>
    </xf>
    <xf numFmtId="0" fontId="0" fillId="0" borderId="1" xfId="0" applyBorder="1" applyAlignment="1">
      <alignment horizontal="center"/>
    </xf>
    <xf numFmtId="0" fontId="9" fillId="2" borderId="4" xfId="0" applyFont="1" applyFill="1" applyBorder="1" applyAlignment="1">
      <alignment horizontal="center"/>
    </xf>
    <xf numFmtId="0" fontId="9" fillId="2" borderId="4" xfId="0" applyFont="1" applyFill="1" applyBorder="1"/>
    <xf numFmtId="43" fontId="9" fillId="2" borderId="4" xfId="1" applyFont="1" applyFill="1" applyBorder="1"/>
    <xf numFmtId="43" fontId="2" fillId="4" borderId="1" xfId="1" applyFont="1" applyFill="1" applyBorder="1" applyAlignment="1">
      <alignment vertical="center"/>
    </xf>
    <xf numFmtId="43" fontId="6" fillId="0" borderId="1" xfId="1" applyFont="1" applyBorder="1" applyAlignment="1">
      <alignment vertical="center"/>
    </xf>
    <xf numFmtId="0" fontId="9" fillId="2" borderId="4"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0" fillId="2" borderId="4" xfId="0" applyFill="1" applyBorder="1"/>
    <xf numFmtId="0" fontId="3" fillId="0" borderId="1" xfId="0" applyFont="1" applyBorder="1" applyAlignment="1">
      <alignment horizontal="center" vertical="center"/>
    </xf>
    <xf numFmtId="43" fontId="2" fillId="0" borderId="1" xfId="1" applyFont="1" applyBorder="1" applyAlignment="1">
      <alignment horizontal="center" vertical="center" wrapText="1"/>
    </xf>
    <xf numFmtId="0" fontId="4" fillId="3" borderId="1" xfId="0" applyFont="1" applyFill="1" applyBorder="1" applyAlignment="1">
      <alignment horizontal="center" vertical="center"/>
    </xf>
    <xf numFmtId="43" fontId="3" fillId="0" borderId="1" xfId="1" applyFont="1" applyBorder="1" applyAlignment="1">
      <alignment horizontal="center" vertical="center" wrapText="1"/>
    </xf>
    <xf numFmtId="43" fontId="4" fillId="0" borderId="1" xfId="1" applyFont="1" applyBorder="1" applyAlignment="1">
      <alignment horizontal="center" vertical="center"/>
    </xf>
    <xf numFmtId="43" fontId="2" fillId="0" borderId="1" xfId="1" applyFont="1" applyBorder="1" applyAlignment="1">
      <alignment horizontal="justify" vertical="center"/>
    </xf>
    <xf numFmtId="43" fontId="2" fillId="0" borderId="1" xfId="1" applyFont="1" applyBorder="1" applyAlignment="1">
      <alignment horizontal="justify" vertical="center" wrapText="1"/>
    </xf>
    <xf numFmtId="0" fontId="2"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43" fontId="4" fillId="0" borderId="1" xfId="1" applyFont="1" applyBorder="1" applyAlignment="1">
      <alignment horizontal="justify" vertical="center"/>
    </xf>
    <xf numFmtId="0" fontId="2" fillId="4" borderId="1" xfId="0" applyFont="1" applyFill="1" applyBorder="1" applyAlignment="1">
      <alignment horizontal="justify" vertical="center"/>
    </xf>
    <xf numFmtId="43" fontId="4" fillId="0" borderId="1" xfId="1" applyFont="1" applyBorder="1" applyAlignment="1">
      <alignment horizontal="justify" vertical="center" readingOrder="1"/>
    </xf>
    <xf numFmtId="0" fontId="2" fillId="4" borderId="1" xfId="0" applyFont="1" applyFill="1" applyBorder="1" applyAlignment="1">
      <alignment horizontal="justify" vertical="center" wrapText="1"/>
    </xf>
    <xf numFmtId="43" fontId="2" fillId="4" borderId="1" xfId="1" applyFont="1" applyFill="1" applyBorder="1" applyAlignment="1">
      <alignment horizontal="justify" vertical="center"/>
    </xf>
    <xf numFmtId="43" fontId="0" fillId="0" borderId="1" xfId="1" applyFont="1" applyBorder="1" applyAlignment="1">
      <alignment horizontal="justify" vertical="center"/>
    </xf>
    <xf numFmtId="43" fontId="4" fillId="0" borderId="1" xfId="1" applyFont="1" applyBorder="1" applyAlignment="1">
      <alignment horizontal="justify" vertical="center" wrapText="1"/>
    </xf>
    <xf numFmtId="0" fontId="4" fillId="4" borderId="1" xfId="0" applyFont="1" applyFill="1" applyBorder="1" applyAlignment="1">
      <alignment horizontal="justify" vertical="center"/>
    </xf>
    <xf numFmtId="0" fontId="4" fillId="4" borderId="1" xfId="0" applyFont="1" applyFill="1" applyBorder="1" applyAlignment="1">
      <alignment horizontal="justify" vertical="center" wrapText="1"/>
    </xf>
    <xf numFmtId="0" fontId="7" fillId="0" borderId="1" xfId="0" applyFont="1" applyBorder="1" applyAlignment="1">
      <alignment horizontal="justify" vertical="center"/>
    </xf>
    <xf numFmtId="43" fontId="7" fillId="4" borderId="1" xfId="1" applyFont="1" applyFill="1" applyBorder="1" applyAlignment="1">
      <alignment horizontal="justify" vertical="center"/>
    </xf>
    <xf numFmtId="0" fontId="9" fillId="2" borderId="1" xfId="0" applyFont="1" applyFill="1" applyBorder="1" applyAlignment="1">
      <alignment horizontal="center" vertical="center"/>
    </xf>
    <xf numFmtId="164" fontId="9" fillId="2" borderId="4" xfId="1" applyNumberFormat="1" applyFont="1" applyFill="1" applyBorder="1" applyAlignment="1">
      <alignment horizontal="center"/>
    </xf>
    <xf numFmtId="0" fontId="2" fillId="0" borderId="1" xfId="0" applyFont="1" applyBorder="1" applyAlignment="1">
      <alignment horizontal="right" vertical="center"/>
    </xf>
    <xf numFmtId="1" fontId="2" fillId="0" borderId="1" xfId="0" applyNumberFormat="1" applyFont="1" applyBorder="1" applyAlignment="1">
      <alignment horizontal="right" vertical="center"/>
    </xf>
    <xf numFmtId="1" fontId="0" fillId="0" borderId="1" xfId="0" applyNumberFormat="1" applyBorder="1" applyAlignment="1">
      <alignment horizontal="right" vertical="center"/>
    </xf>
    <xf numFmtId="1" fontId="3" fillId="0" borderId="1" xfId="0" applyNumberFormat="1" applyFont="1" applyBorder="1" applyAlignment="1">
      <alignment horizontal="right" vertical="center"/>
    </xf>
    <xf numFmtId="1" fontId="4" fillId="0" borderId="1" xfId="0" applyNumberFormat="1" applyFont="1" applyBorder="1" applyAlignment="1">
      <alignment horizontal="right" vertical="center"/>
    </xf>
    <xf numFmtId="1" fontId="9" fillId="2" borderId="4" xfId="0" applyNumberFormat="1" applyFont="1" applyFill="1" applyBorder="1"/>
    <xf numFmtId="3" fontId="2" fillId="0" borderId="1" xfId="0" applyNumberFormat="1" applyFont="1" applyBorder="1" applyAlignment="1">
      <alignment horizontal="right" vertical="center"/>
    </xf>
    <xf numFmtId="0" fontId="0" fillId="0" borderId="1" xfId="0" applyBorder="1" applyAlignment="1">
      <alignment horizontal="right" vertical="center"/>
    </xf>
    <xf numFmtId="0" fontId="4" fillId="0" borderId="1" xfId="0" applyFont="1" applyBorder="1" applyAlignment="1">
      <alignment horizontal="right" vertical="center"/>
    </xf>
    <xf numFmtId="43" fontId="2" fillId="0" borderId="1" xfId="1" applyFont="1" applyBorder="1" applyAlignment="1">
      <alignment horizontal="right" vertical="center"/>
    </xf>
    <xf numFmtId="0" fontId="9" fillId="2" borderId="1" xfId="0" applyFont="1" applyFill="1" applyBorder="1" applyAlignment="1">
      <alignment horizontal="right" vertical="center"/>
    </xf>
    <xf numFmtId="0" fontId="10" fillId="0" borderId="0" xfId="0" applyFont="1"/>
    <xf numFmtId="0" fontId="5" fillId="0" borderId="0" xfId="0" applyFont="1"/>
    <xf numFmtId="164" fontId="0" fillId="0" borderId="1" xfId="0" applyNumberFormat="1" applyBorder="1"/>
    <xf numFmtId="164" fontId="5" fillId="0" borderId="1" xfId="1" applyNumberFormat="1" applyFont="1" applyBorder="1"/>
    <xf numFmtId="164" fontId="0" fillId="0" borderId="1" xfId="1" applyNumberFormat="1" applyFont="1" applyBorder="1"/>
    <xf numFmtId="0" fontId="0" fillId="0" borderId="0" xfId="0" pivotButton="1"/>
    <xf numFmtId="0" fontId="0" fillId="0" borderId="0" xfId="0" applyAlignment="1">
      <alignment horizontal="left"/>
    </xf>
    <xf numFmtId="0" fontId="5" fillId="0" borderId="1" xfId="0" applyFont="1" applyBorder="1" applyAlignment="1">
      <alignment horizontal="right"/>
    </xf>
    <xf numFmtId="0" fontId="5" fillId="0" borderId="0" xfId="0" applyFont="1" applyAlignment="1">
      <alignment horizontal="right"/>
    </xf>
    <xf numFmtId="43" fontId="5" fillId="0" borderId="0" xfId="1" applyFont="1" applyBorder="1"/>
    <xf numFmtId="0" fontId="2" fillId="0" borderId="1" xfId="0" applyFont="1" applyBorder="1" applyAlignment="1">
      <alignment horizontal="left" vertical="center" wrapText="1"/>
    </xf>
    <xf numFmtId="0" fontId="7" fillId="0" borderId="0" xfId="0" applyFont="1" applyAlignment="1">
      <alignment horizontal="justify" vertical="center" wrapText="1"/>
    </xf>
    <xf numFmtId="0" fontId="5" fillId="0" borderId="1" xfId="1" applyNumberFormat="1" applyFont="1" applyBorder="1"/>
    <xf numFmtId="43" fontId="2" fillId="0" borderId="1" xfId="1" applyFont="1" applyFill="1" applyBorder="1" applyAlignment="1">
      <alignment vertical="center"/>
    </xf>
    <xf numFmtId="0" fontId="7" fillId="0" borderId="1" xfId="0" applyFont="1" applyBorder="1" applyAlignment="1">
      <alignment horizontal="justify" vertical="center" wrapText="1"/>
    </xf>
    <xf numFmtId="0" fontId="5" fillId="2" borderId="1" xfId="0" applyFont="1" applyFill="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9" fillId="2" borderId="1" xfId="0" applyFont="1" applyFill="1" applyBorder="1" applyAlignment="1">
      <alignment horizontal="center"/>
    </xf>
    <xf numFmtId="0" fontId="9" fillId="2" borderId="4" xfId="0" applyFont="1" applyFill="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11" fillId="0" borderId="0" xfId="0" applyFont="1" applyAlignment="1">
      <alignment horizontal="left"/>
    </xf>
    <xf numFmtId="0" fontId="12" fillId="0" borderId="0" xfId="0" applyFont="1"/>
    <xf numFmtId="43" fontId="6" fillId="6" borderId="1" xfId="1" applyFont="1" applyFill="1" applyBorder="1" applyAlignment="1">
      <alignment horizontal="center" vertical="center"/>
    </xf>
    <xf numFmtId="43" fontId="6" fillId="6" borderId="1" xfId="1" applyFont="1" applyFill="1" applyBorder="1" applyAlignment="1">
      <alignment horizontal="center" vertical="center" wrapText="1"/>
    </xf>
    <xf numFmtId="43" fontId="13" fillId="6" borderId="1" xfId="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43" fontId="6" fillId="0" borderId="1" xfId="1" applyFont="1" applyBorder="1" applyAlignment="1">
      <alignment horizontal="justify" vertical="center"/>
    </xf>
    <xf numFmtId="43" fontId="6" fillId="0" borderId="1" xfId="1" applyFont="1" applyBorder="1" applyAlignment="1">
      <alignment horizontal="justify" vertical="center" wrapText="1"/>
    </xf>
    <xf numFmtId="3" fontId="6" fillId="0" borderId="1" xfId="0" applyNumberFormat="1" applyFont="1" applyBorder="1" applyAlignment="1">
      <alignment horizontal="right" vertical="center"/>
    </xf>
    <xf numFmtId="0" fontId="12" fillId="0" borderId="1" xfId="0" applyFont="1" applyBorder="1" applyAlignment="1">
      <alignment horizontal="right" vertical="center"/>
    </xf>
    <xf numFmtId="0" fontId="13" fillId="4" borderId="1" xfId="0" applyFont="1" applyFill="1" applyBorder="1" applyAlignment="1">
      <alignment horizontal="justify" vertical="center"/>
    </xf>
    <xf numFmtId="0" fontId="13" fillId="0" borderId="1" xfId="0" applyFont="1" applyBorder="1" applyAlignment="1">
      <alignment horizontal="justify" vertical="center" wrapText="1"/>
    </xf>
    <xf numFmtId="0" fontId="13" fillId="4" borderId="1" xfId="0" applyFont="1" applyFill="1" applyBorder="1" applyAlignment="1">
      <alignment horizontal="justify" vertical="center" wrapText="1"/>
    </xf>
    <xf numFmtId="0" fontId="6"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43" fontId="13" fillId="0" borderId="1" xfId="1" applyFont="1" applyBorder="1" applyAlignment="1">
      <alignment horizontal="justify"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6" fillId="4" borderId="1" xfId="0" applyFont="1" applyFill="1" applyBorder="1" applyAlignment="1">
      <alignment horizontal="justify" vertical="center"/>
    </xf>
    <xf numFmtId="0" fontId="14" fillId="4" borderId="1" xfId="0" applyFont="1" applyFill="1" applyBorder="1" applyAlignment="1">
      <alignment horizontal="center" vertical="center" wrapText="1"/>
    </xf>
    <xf numFmtId="43" fontId="13" fillId="0" borderId="1" xfId="1" applyFont="1" applyBorder="1" applyAlignment="1">
      <alignment horizontal="justify" vertical="center" wrapText="1"/>
    </xf>
    <xf numFmtId="0" fontId="13" fillId="0" borderId="1" xfId="0" applyFont="1" applyBorder="1" applyAlignment="1">
      <alignment horizontal="right" vertical="center"/>
    </xf>
    <xf numFmtId="0" fontId="15" fillId="0" borderId="1" xfId="0" applyFont="1" applyBorder="1" applyAlignment="1">
      <alignment horizontal="justify" vertical="center"/>
    </xf>
    <xf numFmtId="43" fontId="6" fillId="0" borderId="1" xfId="1" applyFont="1" applyBorder="1" applyAlignment="1">
      <alignment horizontal="right" vertical="center"/>
    </xf>
    <xf numFmtId="0" fontId="12" fillId="0" borderId="3" xfId="0" applyFont="1" applyBorder="1" applyAlignment="1">
      <alignment horizontal="center" vertical="center"/>
    </xf>
    <xf numFmtId="43" fontId="15" fillId="4" borderId="1" xfId="1" applyFont="1" applyFill="1" applyBorder="1" applyAlignment="1">
      <alignment horizontal="justify" vertical="center"/>
    </xf>
    <xf numFmtId="43" fontId="12" fillId="0" borderId="1" xfId="1" applyFont="1" applyBorder="1" applyAlignment="1">
      <alignment horizontal="justify" vertical="center"/>
    </xf>
    <xf numFmtId="0" fontId="16" fillId="0" borderId="1" xfId="0" applyFont="1" applyBorder="1" applyAlignment="1">
      <alignment horizontal="center" vertical="center"/>
    </xf>
    <xf numFmtId="43" fontId="16" fillId="0" borderId="1" xfId="1" applyFont="1" applyBorder="1" applyAlignment="1">
      <alignment horizontal="center" vertical="center" wrapText="1"/>
    </xf>
    <xf numFmtId="1" fontId="16" fillId="0" borderId="1" xfId="0" applyNumberFormat="1" applyFont="1" applyBorder="1" applyAlignment="1">
      <alignment horizontal="right" vertical="center"/>
    </xf>
    <xf numFmtId="1" fontId="12" fillId="0" borderId="1" xfId="0" applyNumberFormat="1" applyFont="1" applyBorder="1" applyAlignment="1">
      <alignment horizontal="right" vertical="center"/>
    </xf>
    <xf numFmtId="43" fontId="13" fillId="0" borderId="1" xfId="1" applyFont="1" applyBorder="1" applyAlignment="1">
      <alignment horizontal="center" vertical="center" wrapText="1"/>
    </xf>
    <xf numFmtId="43" fontId="6" fillId="0" borderId="1" xfId="1" applyFont="1" applyBorder="1" applyAlignment="1">
      <alignment horizontal="center" vertical="center"/>
    </xf>
    <xf numFmtId="43" fontId="6" fillId="0" borderId="1" xfId="1" applyFont="1" applyBorder="1" applyAlignment="1">
      <alignment horizontal="center" vertical="center" wrapText="1"/>
    </xf>
    <xf numFmtId="1" fontId="6" fillId="0" borderId="1" xfId="0" applyNumberFormat="1" applyFont="1" applyBorder="1" applyAlignment="1">
      <alignment horizontal="right" vertical="center"/>
    </xf>
    <xf numFmtId="0" fontId="13" fillId="3" borderId="1" xfId="0" applyFont="1" applyFill="1" applyBorder="1" applyAlignment="1">
      <alignment horizontal="justify" vertical="center" wrapText="1"/>
    </xf>
    <xf numFmtId="0" fontId="13" fillId="3" borderId="1" xfId="0" applyFont="1" applyFill="1" applyBorder="1" applyAlignment="1">
      <alignment horizontal="center" vertical="center"/>
    </xf>
    <xf numFmtId="43" fontId="13" fillId="0" borderId="1" xfId="1" applyFont="1" applyBorder="1" applyAlignment="1">
      <alignment horizontal="center" vertical="center"/>
    </xf>
    <xf numFmtId="43" fontId="13" fillId="0" borderId="1" xfId="1" applyFont="1" applyBorder="1" applyAlignment="1">
      <alignment horizontal="justify" vertical="center" readingOrder="1"/>
    </xf>
    <xf numFmtId="0" fontId="6" fillId="4" borderId="1" xfId="0" applyFont="1" applyFill="1" applyBorder="1" applyAlignment="1">
      <alignment horizontal="justify" vertical="center" wrapText="1"/>
    </xf>
    <xf numFmtId="43" fontId="6" fillId="4" borderId="1" xfId="1" applyFont="1" applyFill="1" applyBorder="1" applyAlignment="1">
      <alignment horizontal="justify" vertical="center"/>
    </xf>
    <xf numFmtId="0" fontId="6" fillId="0" borderId="1" xfId="0" applyFont="1" applyBorder="1" applyAlignment="1">
      <alignment vertical="center"/>
    </xf>
    <xf numFmtId="0" fontId="13" fillId="0" borderId="1" xfId="0" applyFont="1" applyBorder="1" applyAlignment="1">
      <alignment vertical="center"/>
    </xf>
    <xf numFmtId="0" fontId="6" fillId="0" borderId="1" xfId="0" applyFont="1" applyBorder="1" applyAlignment="1">
      <alignment horizontal="left" vertical="center"/>
    </xf>
    <xf numFmtId="0" fontId="13" fillId="0" borderId="1" xfId="0" applyFont="1" applyBorder="1" applyAlignment="1">
      <alignment horizontal="left" vertical="center" wrapText="1"/>
    </xf>
    <xf numFmtId="1" fontId="13" fillId="0" borderId="1" xfId="0" applyNumberFormat="1" applyFont="1" applyBorder="1" applyAlignment="1">
      <alignment horizontal="right" vertical="center"/>
    </xf>
    <xf numFmtId="0" fontId="12" fillId="0" borderId="6" xfId="0" applyFont="1" applyBorder="1" applyAlignment="1">
      <alignment horizontal="center" vertical="center"/>
    </xf>
    <xf numFmtId="43" fontId="13" fillId="0" borderId="1" xfId="1" applyFont="1" applyBorder="1" applyAlignment="1">
      <alignment vertical="center" wrapText="1"/>
    </xf>
    <xf numFmtId="0" fontId="13" fillId="0" borderId="1" xfId="0" applyFont="1" applyBorder="1" applyAlignment="1">
      <alignment horizontal="left" vertical="center"/>
    </xf>
    <xf numFmtId="0" fontId="6" fillId="4" borderId="1" xfId="0" applyFont="1" applyFill="1" applyBorder="1" applyAlignment="1">
      <alignment horizontal="left" vertical="center"/>
    </xf>
    <xf numFmtId="0" fontId="6" fillId="0" borderId="1" xfId="0" applyFont="1" applyBorder="1" applyAlignment="1">
      <alignment vertical="center" wrapText="1"/>
    </xf>
    <xf numFmtId="0" fontId="6" fillId="4" borderId="1" xfId="0" applyFont="1" applyFill="1" applyBorder="1" applyAlignment="1">
      <alignment vertical="center"/>
    </xf>
    <xf numFmtId="43" fontId="6" fillId="4" borderId="1" xfId="1" applyFont="1" applyFill="1" applyBorder="1" applyAlignment="1">
      <alignment vertical="center"/>
    </xf>
    <xf numFmtId="0" fontId="12" fillId="0" borderId="0" xfId="0" applyFont="1" applyAlignment="1">
      <alignment horizont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17" fillId="0" borderId="0" xfId="0" applyFont="1" applyAlignment="1">
      <alignment wrapText="1"/>
    </xf>
    <xf numFmtId="0" fontId="7" fillId="0" borderId="1" xfId="0" applyFont="1" applyBorder="1" applyAlignment="1">
      <alignment horizontal="center" vertical="center" wrapText="1"/>
    </xf>
    <xf numFmtId="164" fontId="7" fillId="0" borderId="1" xfId="1" applyNumberFormat="1" applyFont="1" applyFill="1" applyBorder="1" applyAlignment="1">
      <alignment horizontal="right" vertical="center" wrapText="1"/>
    </xf>
    <xf numFmtId="0" fontId="17" fillId="5" borderId="0" xfId="0" applyFont="1" applyFill="1" applyAlignment="1">
      <alignment wrapText="1"/>
    </xf>
    <xf numFmtId="0" fontId="7" fillId="0" borderId="1" xfId="0" applyFont="1" applyFill="1" applyBorder="1" applyAlignment="1">
      <alignment vertical="center" wrapText="1"/>
    </xf>
    <xf numFmtId="0" fontId="7" fillId="0" borderId="7"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Border="1" applyAlignment="1">
      <alignment horizontal="center" vertical="center" wrapText="1"/>
    </xf>
    <xf numFmtId="164" fontId="18" fillId="0" borderId="1" xfId="1" applyNumberFormat="1" applyFont="1" applyFill="1" applyBorder="1" applyAlignment="1">
      <alignment vertical="center" wrapText="1"/>
    </xf>
    <xf numFmtId="164" fontId="18" fillId="0" borderId="1" xfId="1" applyNumberFormat="1" applyFont="1" applyFill="1" applyBorder="1" applyAlignment="1">
      <alignment horizontal="center" vertical="center" wrapText="1"/>
    </xf>
    <xf numFmtId="43" fontId="7" fillId="0" borderId="1" xfId="0" applyNumberFormat="1" applyFont="1" applyFill="1" applyBorder="1" applyAlignment="1">
      <alignment horizontal="justify" vertical="center" wrapText="1"/>
    </xf>
    <xf numFmtId="0" fontId="17" fillId="0" borderId="1" xfId="0" applyFont="1" applyBorder="1" applyAlignment="1">
      <alignment wrapText="1"/>
    </xf>
    <xf numFmtId="0" fontId="7" fillId="0" borderId="1" xfId="0" applyFont="1" applyFill="1" applyBorder="1"/>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7" fillId="0" borderId="1" xfId="0" applyFont="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1" xfId="0" applyFont="1" applyFill="1" applyBorder="1" applyAlignment="1">
      <alignment wrapText="1"/>
    </xf>
    <xf numFmtId="0" fontId="7" fillId="0" borderId="3" xfId="0" applyFont="1" applyFill="1" applyBorder="1" applyAlignment="1">
      <alignment wrapText="1"/>
    </xf>
    <xf numFmtId="0" fontId="7" fillId="0" borderId="1" xfId="0" applyFont="1" applyBorder="1" applyAlignment="1">
      <alignment horizontal="righ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justify" vertical="center" wrapText="1"/>
    </xf>
    <xf numFmtId="0" fontId="7" fillId="0" borderId="4" xfId="0" applyFont="1" applyFill="1" applyBorder="1" applyAlignment="1">
      <alignment horizontal="justify" vertical="center" wrapText="1"/>
    </xf>
    <xf numFmtId="0" fontId="7" fillId="0" borderId="6" xfId="0" applyFont="1" applyFill="1" applyBorder="1" applyAlignment="1">
      <alignment wrapText="1"/>
    </xf>
    <xf numFmtId="0" fontId="7" fillId="4" borderId="0" xfId="0" applyFont="1" applyFill="1" applyAlignment="1">
      <alignment horizontal="justify" vertical="center"/>
    </xf>
    <xf numFmtId="0" fontId="7" fillId="0" borderId="1" xfId="0" applyFont="1" applyBorder="1" applyAlignment="1">
      <alignment vertical="center" wrapText="1"/>
    </xf>
    <xf numFmtId="0" fontId="7" fillId="0" borderId="3" xfId="0" applyFont="1" applyFill="1" applyBorder="1"/>
    <xf numFmtId="164" fontId="7" fillId="0" borderId="3" xfId="1" applyNumberFormat="1" applyFont="1" applyFill="1" applyBorder="1" applyAlignment="1">
      <alignment horizontal="right" vertical="center" wrapText="1"/>
    </xf>
    <xf numFmtId="0" fontId="7" fillId="0" borderId="0" xfId="0" applyFont="1" applyFill="1" applyAlignment="1">
      <alignment wrapText="1"/>
    </xf>
    <xf numFmtId="0" fontId="7" fillId="0" borderId="3" xfId="0" applyFont="1" applyBorder="1" applyAlignment="1">
      <alignment horizontal="center" vertical="center" wrapText="1"/>
    </xf>
    <xf numFmtId="0" fontId="18"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20" fillId="0" borderId="1" xfId="0" applyFont="1" applyFill="1" applyBorder="1" applyAlignment="1">
      <alignment horizontal="left"/>
    </xf>
    <xf numFmtId="0" fontId="20" fillId="0" borderId="1" xfId="0" applyFont="1" applyFill="1" applyBorder="1" applyAlignment="1">
      <alignment horizontal="left" vertical="center" wrapText="1"/>
    </xf>
    <xf numFmtId="0" fontId="17" fillId="0" borderId="1" xfId="0" applyFont="1" applyFill="1" applyBorder="1" applyAlignment="1">
      <alignment horizontal="left"/>
    </xf>
    <xf numFmtId="0" fontId="17" fillId="0" borderId="1" xfId="0" applyFont="1" applyFill="1" applyBorder="1" applyAlignment="1">
      <alignment horizontal="left" vertical="center"/>
    </xf>
    <xf numFmtId="0" fontId="7" fillId="0" borderId="1" xfId="0" applyFont="1" applyFill="1" applyBorder="1" applyAlignment="1">
      <alignment horizontal="left" wrapText="1"/>
    </xf>
    <xf numFmtId="0" fontId="7" fillId="0" borderId="0" xfId="0" applyFont="1" applyFill="1" applyAlignment="1">
      <alignment horizontal="left" vertical="center" wrapText="1"/>
    </xf>
    <xf numFmtId="164" fontId="7" fillId="0" borderId="1" xfId="1" applyNumberFormat="1" applyFont="1" applyBorder="1" applyAlignment="1">
      <alignment horizontal="right" vertical="center" wrapText="1"/>
    </xf>
    <xf numFmtId="164" fontId="18" fillId="0" borderId="1" xfId="1" applyNumberFormat="1" applyFont="1" applyBorder="1" applyAlignment="1">
      <alignment vertical="center" wrapText="1"/>
    </xf>
    <xf numFmtId="164" fontId="18" fillId="0" borderId="1" xfId="1"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2" xfId="0" applyFont="1" applyFill="1" applyBorder="1" applyAlignment="1">
      <alignment horizontal="justify"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horizontal="center" wrapText="1"/>
    </xf>
    <xf numFmtId="43" fontId="18" fillId="7" borderId="1" xfId="1" applyFont="1" applyFill="1" applyBorder="1" applyAlignment="1">
      <alignment horizontal="center" vertical="center" wrapText="1"/>
    </xf>
    <xf numFmtId="0" fontId="18" fillId="7" borderId="1" xfId="0" applyFont="1" applyFill="1" applyBorder="1" applyAlignment="1">
      <alignment horizontal="center" vertical="center" wrapText="1"/>
    </xf>
    <xf numFmtId="43" fontId="2" fillId="7" borderId="1" xfId="1" applyFont="1" applyFill="1" applyBorder="1" applyAlignment="1">
      <alignment horizontal="center" vertical="center"/>
    </xf>
    <xf numFmtId="43" fontId="2" fillId="7" borderId="1" xfId="1" applyFont="1" applyFill="1" applyBorder="1" applyAlignment="1">
      <alignment horizontal="center" vertical="center" wrapText="1"/>
    </xf>
    <xf numFmtId="43" fontId="2" fillId="7" borderId="3" xfId="1" applyFont="1" applyFill="1" applyBorder="1" applyAlignment="1">
      <alignment horizontal="center" vertical="center" wrapText="1"/>
    </xf>
    <xf numFmtId="43" fontId="7" fillId="0" borderId="1" xfId="1" applyFont="1" applyFill="1" applyBorder="1" applyAlignment="1">
      <alignment horizontal="justify" vertical="center"/>
    </xf>
    <xf numFmtId="43" fontId="7" fillId="0" borderId="0" xfId="1" applyFont="1" applyFill="1" applyBorder="1" applyAlignment="1">
      <alignment horizontal="justify"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1" applyNumberFormat="1" applyFont="1" applyFill="1" applyBorder="1" applyAlignment="1">
      <alignment horizontal="center" vertical="center" wrapText="1"/>
    </xf>
    <xf numFmtId="43" fontId="7" fillId="0" borderId="1" xfId="1" applyFont="1" applyFill="1" applyBorder="1" applyAlignment="1">
      <alignment horizontal="center" vertical="center" wrapText="1"/>
    </xf>
    <xf numFmtId="0" fontId="17" fillId="0" borderId="0" xfId="0" applyFont="1" applyFill="1"/>
    <xf numFmtId="0" fontId="7" fillId="0" borderId="7" xfId="0" applyFont="1" applyFill="1" applyBorder="1" applyAlignment="1">
      <alignment horizontal="justify" vertical="center"/>
    </xf>
    <xf numFmtId="0" fontId="7" fillId="0" borderId="3" xfId="0" applyFont="1" applyFill="1" applyBorder="1" applyAlignment="1">
      <alignment horizontal="justify" vertical="center"/>
    </xf>
    <xf numFmtId="0" fontId="17" fillId="0" borderId="1" xfId="0" applyFont="1" applyFill="1" applyBorder="1"/>
    <xf numFmtId="0" fontId="7" fillId="0" borderId="0" xfId="0" applyFont="1" applyFill="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1" xfId="0" applyFont="1" applyFill="1" applyBorder="1" applyAlignment="1">
      <alignment horizontal="left"/>
    </xf>
    <xf numFmtId="0" fontId="7" fillId="0" borderId="1" xfId="0" applyFont="1" applyFill="1" applyBorder="1" applyAlignment="1">
      <alignment horizontal="left" vertical="center"/>
    </xf>
    <xf numFmtId="0" fontId="7" fillId="0" borderId="0" xfId="0" applyFont="1" applyFill="1" applyAlignment="1">
      <alignment horizontal="center" vertical="center"/>
    </xf>
    <xf numFmtId="0" fontId="21" fillId="0" borderId="8" xfId="0" applyFont="1" applyFill="1" applyBorder="1" applyAlignment="1">
      <alignment horizontal="center"/>
    </xf>
    <xf numFmtId="0" fontId="21" fillId="0" borderId="9" xfId="0" applyFont="1" applyFill="1" applyBorder="1" applyAlignment="1">
      <alignment horizontal="center"/>
    </xf>
    <xf numFmtId="0" fontId="21" fillId="0" borderId="10" xfId="0" applyFont="1" applyFill="1" applyBorder="1" applyAlignment="1">
      <alignment horizontal="center"/>
    </xf>
    <xf numFmtId="0" fontId="21" fillId="0" borderId="4" xfId="0" applyFont="1" applyFill="1" applyBorder="1" applyAlignment="1">
      <alignment horizontal="center" vertical="center"/>
    </xf>
    <xf numFmtId="43" fontId="21" fillId="0" borderId="4" xfId="1" applyFont="1" applyFill="1" applyBorder="1" applyAlignment="1">
      <alignment horizontal="center" vertical="center"/>
    </xf>
    <xf numFmtId="0" fontId="21" fillId="0" borderId="4" xfId="1" applyNumberFormat="1" applyFont="1" applyFill="1" applyBorder="1" applyAlignment="1">
      <alignment horizontal="center" vertical="center"/>
    </xf>
    <xf numFmtId="0" fontId="21" fillId="0" borderId="5" xfId="0" applyFont="1" applyFill="1" applyBorder="1" applyAlignment="1">
      <alignment horizontal="center"/>
    </xf>
    <xf numFmtId="0" fontId="21" fillId="0" borderId="7" xfId="0" applyFont="1" applyFill="1" applyBorder="1" applyAlignment="1">
      <alignment horizontal="center"/>
    </xf>
    <xf numFmtId="0" fontId="21" fillId="0" borderId="2" xfId="0" applyFont="1" applyFill="1" applyBorder="1" applyAlignment="1">
      <alignment horizontal="center"/>
    </xf>
    <xf numFmtId="43" fontId="21" fillId="0" borderId="5" xfId="1" applyFont="1" applyFill="1" applyBorder="1" applyAlignment="1">
      <alignment horizontal="center"/>
    </xf>
    <xf numFmtId="43" fontId="21" fillId="0" borderId="2" xfId="1" applyFont="1" applyFill="1" applyBorder="1" applyAlignment="1">
      <alignment horizontal="center"/>
    </xf>
    <xf numFmtId="0" fontId="22" fillId="0" borderId="0" xfId="0" applyFont="1" applyFill="1"/>
    <xf numFmtId="43" fontId="7" fillId="0" borderId="1" xfId="1" applyFont="1" applyFill="1" applyBorder="1" applyAlignment="1">
      <alignment horizontal="center" vertical="center" wrapText="1" shrinkToFit="1"/>
    </xf>
    <xf numFmtId="0" fontId="7" fillId="0" borderId="1" xfId="0" applyFont="1" applyFill="1" applyBorder="1" applyAlignment="1">
      <alignment horizontal="justify" vertical="center" wrapText="1" shrinkToFit="1"/>
    </xf>
    <xf numFmtId="0" fontId="7" fillId="0" borderId="1" xfId="0" applyFont="1" applyFill="1" applyBorder="1" applyAlignment="1">
      <alignment horizontal="center" vertical="center" wrapText="1" shrinkToFit="1"/>
    </xf>
    <xf numFmtId="43" fontId="7" fillId="0" borderId="1" xfId="1" applyFont="1" applyFill="1" applyBorder="1" applyAlignment="1">
      <alignment horizontal="right" vertical="center" wrapText="1" shrinkToFit="1"/>
    </xf>
    <xf numFmtId="0" fontId="7" fillId="0" borderId="3" xfId="0" applyFont="1" applyFill="1" applyBorder="1" applyAlignment="1">
      <alignment horizontal="justify" vertical="center" wrapText="1" shrinkToFit="1"/>
    </xf>
    <xf numFmtId="43" fontId="7" fillId="0" borderId="1" xfId="1" applyFont="1" applyFill="1" applyBorder="1" applyAlignment="1">
      <alignment horizontal="right" vertical="center" wrapText="1" shrinkToFit="1" readingOrder="1"/>
    </xf>
    <xf numFmtId="0" fontId="7" fillId="0" borderId="2" xfId="0" applyFont="1" applyFill="1" applyBorder="1" applyAlignment="1">
      <alignment horizontal="justify" vertical="center" wrapText="1" shrinkToFit="1"/>
    </xf>
    <xf numFmtId="0" fontId="18" fillId="0" borderId="8" xfId="0" applyFont="1" applyFill="1" applyBorder="1" applyAlignment="1">
      <alignment horizontal="center"/>
    </xf>
    <xf numFmtId="0" fontId="18" fillId="0" borderId="9" xfId="0" applyFont="1" applyFill="1" applyBorder="1" applyAlignment="1">
      <alignment horizontal="center"/>
    </xf>
    <xf numFmtId="0" fontId="18" fillId="0" borderId="10" xfId="0" applyFont="1" applyFill="1" applyBorder="1" applyAlignment="1">
      <alignment horizontal="center"/>
    </xf>
    <xf numFmtId="0" fontId="18" fillId="0" borderId="4" xfId="0" applyFont="1" applyFill="1" applyBorder="1" applyAlignment="1">
      <alignment horizontal="center"/>
    </xf>
    <xf numFmtId="43" fontId="18" fillId="0" borderId="4" xfId="1" applyFont="1" applyFill="1" applyBorder="1"/>
    <xf numFmtId="164" fontId="18" fillId="0" borderId="4" xfId="1" applyNumberFormat="1" applyFont="1" applyFill="1" applyBorder="1" applyAlignment="1">
      <alignment horizontal="center"/>
    </xf>
    <xf numFmtId="43" fontId="7" fillId="0" borderId="1" xfId="1" applyFont="1" applyFill="1" applyBorder="1" applyAlignment="1">
      <alignment horizontal="center" vertical="center"/>
    </xf>
    <xf numFmtId="43" fontId="7" fillId="0" borderId="1" xfId="1" applyFont="1" applyFill="1" applyBorder="1" applyAlignment="1">
      <alignment vertical="center"/>
    </xf>
    <xf numFmtId="0" fontId="9" fillId="7" borderId="8" xfId="0" applyFont="1" applyFill="1" applyBorder="1" applyAlignment="1">
      <alignment horizontal="center"/>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4" xfId="1" applyNumberFormat="1" applyFont="1" applyFill="1" applyBorder="1" applyAlignment="1">
      <alignment horizontal="center" vertical="center"/>
    </xf>
    <xf numFmtId="43" fontId="9" fillId="7" borderId="4" xfId="1" applyFont="1" applyFill="1" applyBorder="1"/>
    <xf numFmtId="43" fontId="9" fillId="7" borderId="4" xfId="1" applyFont="1" applyFill="1" applyBorder="1" applyAlignment="1">
      <alignment horizontal="center" vertical="center"/>
    </xf>
    <xf numFmtId="0" fontId="5" fillId="7" borderId="5" xfId="0" applyFont="1" applyFill="1" applyBorder="1" applyAlignment="1">
      <alignment horizontal="center"/>
    </xf>
    <xf numFmtId="0" fontId="5" fillId="7" borderId="7" xfId="0" applyFont="1" applyFill="1" applyBorder="1" applyAlignment="1">
      <alignment horizontal="center"/>
    </xf>
    <xf numFmtId="0" fontId="5" fillId="7" borderId="2" xfId="0" applyFont="1" applyFill="1" applyBorder="1" applyAlignment="1">
      <alignment horizontal="center"/>
    </xf>
    <xf numFmtId="43" fontId="5" fillId="7" borderId="5" xfId="1" applyFont="1" applyFill="1" applyBorder="1" applyAlignment="1">
      <alignment horizontal="center"/>
    </xf>
    <xf numFmtId="43" fontId="5" fillId="7" borderId="2" xfId="1" applyFont="1" applyFill="1" applyBorder="1" applyAlignment="1">
      <alignment horizontal="center"/>
    </xf>
    <xf numFmtId="0" fontId="5" fillId="7" borderId="1" xfId="0" applyFont="1" applyFill="1" applyBorder="1" applyAlignment="1">
      <alignment horizontal="center" vertical="center"/>
    </xf>
    <xf numFmtId="43" fontId="9" fillId="7" borderId="1" xfId="1" applyFont="1" applyFill="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1" xfId="0" applyFill="1" applyBorder="1" applyAlignment="1">
      <alignment vertical="center"/>
    </xf>
    <xf numFmtId="0" fontId="0" fillId="7" borderId="7" xfId="0" applyFill="1" applyBorder="1" applyAlignment="1">
      <alignment horizontal="left" vertical="center"/>
    </xf>
    <xf numFmtId="0" fontId="5" fillId="7" borderId="1" xfId="0" applyFont="1" applyFill="1" applyBorder="1" applyAlignment="1">
      <alignment horizontal="center"/>
    </xf>
    <xf numFmtId="0" fontId="5" fillId="7" borderId="1" xfId="0" applyFont="1" applyFill="1" applyBorder="1" applyAlignment="1">
      <alignment horizontal="center" vertical="center"/>
    </xf>
    <xf numFmtId="0" fontId="5" fillId="7" borderId="1" xfId="0" applyFont="1" applyFill="1" applyBorder="1"/>
  </cellXfs>
  <cellStyles count="4">
    <cellStyle name="Millares" xfId="1" builtinId="3"/>
    <cellStyle name="Millares 2" xfId="3" xr:uid="{93E23BA1-7A06-4B9C-9BE1-4362DB9DDE7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I" refreshedDate="45029.451369907409" createdVersion="8" refreshedVersion="8" minRefreshableVersion="3" recordCount="702" xr:uid="{20B4922C-71B6-4E47-A64C-6E1B6FCA54D8}">
  <cacheSource type="worksheet">
    <worksheetSource ref="A2:G704" sheet="Cartera Inversion Perf, Ingr"/>
  </cacheSource>
  <cacheFields count="7">
    <cacheField name="Departamento " numFmtId="0">
      <sharedItems/>
    </cacheField>
    <cacheField name="Municipio" numFmtId="0">
      <sharedItems/>
    </cacheField>
    <cacheField name="Nombre _x000a_de perfil" numFmtId="0">
      <sharedItems count="14">
        <s v="Establecimiento de una Planta de Procesamiento, transformación y comercialización del cacao "/>
        <s v="Cultivo y Comercialización de Plátano"/>
        <s v="Fortalecimiento en la Recolección y Mantenimiento de la Leche  "/>
        <s v="Cultivo de la Tilapia"/>
        <s v="Procesamiento y comercialización de productos marítimos"/>
        <s v="Producción de aguacate Hass bajo sistema de riego por goteo"/>
        <s v="Producción de maíz variedad HB104 bajo sistema de riego"/>
        <s v="Fortalecimiento a la Apicultura"/>
        <s v="Producción de hortalizas bajo sistema de riego por goteo"/>
        <s v="Fortalecimiento en la Tecnología en la Post Cosecha del Marañón "/>
        <s v="Cultivo de Camarón"/>
        <s v="Fortalecimiento en el Beneficiado Húmedo y Seco del café"/>
        <s v="Fortalecimiento de Centro de Recolección de la papa"/>
        <s v="Fortalecimiento en la recolección y mantenimiento de la leche" u="1"/>
      </sharedItems>
    </cacheField>
    <cacheField name="No de proyectos /_x000a_departamento" numFmtId="0">
      <sharedItems containsSemiMixedTypes="0" containsString="0" containsNumber="1" containsInteger="1" minValue="1" maxValue="100"/>
    </cacheField>
    <cacheField name="Monto por _x000a_proyecto" numFmtId="0">
      <sharedItems containsString="0" containsBlank="1" containsNumber="1" minValue="55212" maxValue="2562773.4"/>
    </cacheField>
    <cacheField name="Total de monto en L." numFmtId="0">
      <sharedItems containsString="0" containsBlank="1" containsNumber="1" minValue="55212" maxValue="18658310"/>
    </cacheField>
    <cacheField name="No.de _x000a_beneficiarios" numFmtId="0">
      <sharedItems containsBlank="1" containsMixedTypes="1" containsNumber="1" containsInteger="1" minValue="6" maxValue="5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I" refreshedDate="45029.471528472219" createdVersion="8" refreshedVersion="8" minRefreshableVersion="3" recordCount="102" xr:uid="{82362923-9756-47A9-9D0A-EDDAA8A370D6}">
  <cacheSource type="worksheet">
    <worksheetSource ref="A904:G1006" sheet="Cartera Inversion Perf, Ingr"/>
  </cacheSource>
  <cacheFields count="7">
    <cacheField name="Departamento " numFmtId="0">
      <sharedItems/>
    </cacheField>
    <cacheField name="Municipio" numFmtId="0">
      <sharedItems/>
    </cacheField>
    <cacheField name="Nombre _x000a_de perfil" numFmtId="0">
      <sharedItems count="2">
        <s v="Fortalecimiento a la Gastronomía o Merenderos "/>
        <s v="Centro de abastecimiento, Taller y _x000a_Tienda de artesanías para turistas"/>
      </sharedItems>
    </cacheField>
    <cacheField name="No de proyectos /_x000a_departamento" numFmtId="0">
      <sharedItems containsSemiMixedTypes="0" containsString="0" containsNumber="1" containsInteger="1" minValue="1" maxValue="10"/>
    </cacheField>
    <cacheField name="Monto por _x000a_proyecto" numFmtId="43">
      <sharedItems containsSemiMixedTypes="0" containsString="0" containsNumber="1" minValue="240830.7" maxValue="272000"/>
    </cacheField>
    <cacheField name="Total de monto en L." numFmtId="43">
      <sharedItems containsSemiMixedTypes="0" containsString="0" containsNumber="1" minValue="240830.7" maxValue="2720000"/>
    </cacheField>
    <cacheField name="No.de _x000a_beneficiarios" numFmtId="0">
      <sharedItems containsSemiMixedTypes="0" containsString="0" containsNumber="1" containsInteger="1" minValue="10" maxValue="1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I" refreshedDate="45029.471595138886" createdVersion="8" refreshedVersion="8" minRefreshableVersion="3" recordCount="190" xr:uid="{AA1CAFA1-AD5B-4EF3-B6C2-3F4B4E5B6480}">
  <cacheSource type="worksheet">
    <worksheetSource ref="A709:G899" sheet="Cartera Inversion Perf, Ingr"/>
  </cacheSource>
  <cacheFields count="7">
    <cacheField name="Departamento " numFmtId="0">
      <sharedItems/>
    </cacheField>
    <cacheField name="Municipio" numFmtId="0">
      <sharedItems/>
    </cacheField>
    <cacheField name="Nombre _x000a_de perfil" numFmtId="0">
      <sharedItems count="8">
        <s v="Fortalecimiento a microempresas de corte y confección"/>
        <s v="Taller de carpintería"/>
        <s v="Procesamiento de lácteos"/>
        <s v="Elaboración y comercialización de tajaditas de plátanos"/>
        <s v="Café tostado y molido "/>
        <s v="Fortalecimiento a Microempresas de Corte y Confección " u="1"/>
        <s v="Procesamiento de Lácteos " u="1"/>
        <s v="Taller de Carpintería " u="1"/>
      </sharedItems>
    </cacheField>
    <cacheField name="No de proyectos /_x000a_departamento" numFmtId="0">
      <sharedItems containsSemiMixedTypes="0" containsString="0" containsNumber="1" containsInteger="1" minValue="1" maxValue="13"/>
    </cacheField>
    <cacheField name="Monto por _x000a_proyecto" numFmtId="43">
      <sharedItems containsSemiMixedTypes="0" containsString="0" containsNumber="1" minValue="42200" maxValue="832714"/>
    </cacheField>
    <cacheField name="Total de monto en L." numFmtId="43">
      <sharedItems containsSemiMixedTypes="0" containsString="0" containsNumber="1" minValue="42200" maxValue="9159854"/>
    </cacheField>
    <cacheField name="No.de _x000a_beneficiarios" numFmtId="0">
      <sharedItems containsSemiMixedTypes="0" containsString="0" containsNumber="1" containsInteger="1" minValue="7" maxValue="5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2">
  <r>
    <s v="Atlántida"/>
    <s v="El Porvenir"/>
    <x v="0"/>
    <n v="1"/>
    <n v="379606.5"/>
    <n v="379606.5"/>
    <n v="53"/>
  </r>
  <r>
    <s v="Atlántida"/>
    <s v="El Porvenir"/>
    <x v="1"/>
    <n v="1"/>
    <n v="88375.8"/>
    <n v="88375.8"/>
    <n v="6"/>
  </r>
  <r>
    <s v="Atlántida"/>
    <s v="El Porvenir"/>
    <x v="2"/>
    <n v="1"/>
    <n v="287000"/>
    <n v="287000"/>
    <n v="12"/>
  </r>
  <r>
    <s v="Atlántida"/>
    <s v="Esparta"/>
    <x v="0"/>
    <n v="1"/>
    <n v="379606.5"/>
    <n v="379606.5"/>
    <n v="53"/>
  </r>
  <r>
    <s v="Atlántida"/>
    <s v="Esparta"/>
    <x v="1"/>
    <n v="1"/>
    <n v="88375.8"/>
    <n v="88375.8"/>
    <n v="6"/>
  </r>
  <r>
    <s v="Atlántida"/>
    <s v="Esparta"/>
    <x v="2"/>
    <n v="2"/>
    <n v="287000"/>
    <n v="574000"/>
    <n v="57"/>
  </r>
  <r>
    <s v="Atlántida"/>
    <s v="Jutiapa"/>
    <x v="3"/>
    <n v="1"/>
    <n v="153650"/>
    <n v="153650"/>
    <n v="25"/>
  </r>
  <r>
    <s v="Atlántida"/>
    <s v="Jutiapa"/>
    <x v="0"/>
    <n v="3"/>
    <n v="379606.5"/>
    <n v="1138819.5"/>
    <n v="220"/>
  </r>
  <r>
    <s v="Atlántida"/>
    <s v="Jutiapa"/>
    <x v="2"/>
    <n v="2"/>
    <n v="287000"/>
    <n v="574000"/>
    <n v="57"/>
  </r>
  <r>
    <s v="Atlántida"/>
    <s v="Jutiapa"/>
    <x v="1"/>
    <n v="1"/>
    <n v="153649"/>
    <n v="153649"/>
    <n v="53"/>
  </r>
  <r>
    <s v="Atlántida"/>
    <s v="La Ceiba"/>
    <x v="0"/>
    <n v="1"/>
    <n v="379606.5"/>
    <n v="379606.5"/>
    <n v="53"/>
  </r>
  <r>
    <s v="Atlántida"/>
    <s v="La Ceiba"/>
    <x v="3"/>
    <n v="2"/>
    <n v="153650"/>
    <n v="307300"/>
    <n v="50"/>
  </r>
  <r>
    <s v="Atlántida"/>
    <s v="La Ceiba"/>
    <x v="2"/>
    <n v="2"/>
    <n v="287000"/>
    <n v="574000"/>
    <n v="57"/>
  </r>
  <r>
    <s v="Atlántida"/>
    <s v="La Masica"/>
    <x v="0"/>
    <n v="1"/>
    <n v="379606.5"/>
    <n v="379606.5"/>
    <n v="53"/>
  </r>
  <r>
    <s v="Atlántida"/>
    <s v="La Masica"/>
    <x v="3"/>
    <n v="1"/>
    <n v="153650"/>
    <n v="153650"/>
    <n v="25"/>
  </r>
  <r>
    <s v="Atlántida"/>
    <s v="La Masica"/>
    <x v="1"/>
    <n v="1"/>
    <n v="88375.8"/>
    <n v="88375.8"/>
    <n v="6"/>
  </r>
  <r>
    <s v="Atlántida"/>
    <s v="La Masica"/>
    <x v="4"/>
    <n v="2"/>
    <n v="775000"/>
    <n v="1550000"/>
    <n v="50"/>
  </r>
  <r>
    <s v="Atlántida"/>
    <s v="La Masica"/>
    <x v="2"/>
    <n v="1"/>
    <n v="287000"/>
    <n v="287000"/>
    <n v="12"/>
  </r>
  <r>
    <s v="Atlántida"/>
    <s v="La Masica"/>
    <x v="5"/>
    <n v="1"/>
    <n v="55212"/>
    <n v="55212"/>
    <n v="20"/>
  </r>
  <r>
    <s v="Atlántida"/>
    <s v="San Francisco"/>
    <x v="0"/>
    <n v="3"/>
    <n v="379606.5"/>
    <n v="1138819.5"/>
    <n v="159"/>
  </r>
  <r>
    <s v="Atlántida"/>
    <s v="San Francisco"/>
    <x v="3"/>
    <n v="1"/>
    <n v="153650"/>
    <n v="153650"/>
    <n v="25"/>
  </r>
  <r>
    <s v="Atlántida"/>
    <s v="San Francisco"/>
    <x v="5"/>
    <n v="1"/>
    <n v="55212"/>
    <n v="55212"/>
    <n v="20"/>
  </r>
  <r>
    <s v="Atlántida"/>
    <s v="San Francisco"/>
    <x v="6"/>
    <n v="1"/>
    <n v="73219"/>
    <n v="73219"/>
    <n v="30"/>
  </r>
  <r>
    <s v="Atlántida"/>
    <s v="San Francisco"/>
    <x v="7"/>
    <n v="1"/>
    <n v="730300"/>
    <n v="730300"/>
    <n v="20"/>
  </r>
  <r>
    <s v="Atlántida"/>
    <s v="San Francisco"/>
    <x v="2"/>
    <n v="2"/>
    <n v="287000"/>
    <n v="574000"/>
    <n v="57"/>
  </r>
  <r>
    <s v="Choluteca "/>
    <s v="Apacilagua"/>
    <x v="6"/>
    <n v="1"/>
    <n v="73219"/>
    <n v="73219"/>
    <n v="30"/>
  </r>
  <r>
    <s v="Choluteca "/>
    <s v="Apacilagua"/>
    <x v="8"/>
    <n v="50"/>
    <n v="186583.1"/>
    <n v="9329155"/>
    <n v="250"/>
  </r>
  <r>
    <s v="Choluteca "/>
    <s v="Apacilagua"/>
    <x v="7"/>
    <n v="1"/>
    <n v="730300"/>
    <n v="730300"/>
    <n v="20"/>
  </r>
  <r>
    <s v="Choluteca "/>
    <s v="Apacilagua"/>
    <x v="9"/>
    <n v="1"/>
    <n v="189750.8"/>
    <n v="189750.8"/>
    <n v="15"/>
  </r>
  <r>
    <s v="Choluteca "/>
    <s v="Choluteca"/>
    <x v="4"/>
    <n v="1"/>
    <n v="775000"/>
    <n v="775000"/>
    <n v="25"/>
  </r>
  <r>
    <s v="Choluteca "/>
    <s v="Choluteca"/>
    <x v="2"/>
    <n v="4"/>
    <n v="287000"/>
    <n v="1148000"/>
    <n v="48"/>
  </r>
  <r>
    <s v="Choluteca "/>
    <s v="Choluteca"/>
    <x v="10"/>
    <n v="5"/>
    <n v="1912000"/>
    <n v="9560000"/>
    <n v="500"/>
  </r>
  <r>
    <s v="Choluteca "/>
    <s v="Choluteca"/>
    <x v="3"/>
    <n v="2"/>
    <n v="153650"/>
    <n v="307300"/>
    <n v="50"/>
  </r>
  <r>
    <s v="Choluteca "/>
    <s v="Concepción de María"/>
    <x v="9"/>
    <n v="1"/>
    <n v="189750.8"/>
    <n v="189750.8"/>
    <n v="12"/>
  </r>
  <r>
    <s v="Choluteca "/>
    <s v="Concepción de María"/>
    <x v="6"/>
    <n v="4"/>
    <n v="73219"/>
    <n v="292876"/>
    <n v="120"/>
  </r>
  <r>
    <s v="Choluteca "/>
    <s v="Concepción de María"/>
    <x v="2"/>
    <n v="4"/>
    <n v="287000"/>
    <n v="1148000"/>
    <n v="48"/>
  </r>
  <r>
    <s v="Choluteca "/>
    <s v="Concepción de María"/>
    <x v="9"/>
    <n v="1"/>
    <n v="189750.8"/>
    <n v="189750.8"/>
    <n v="12"/>
  </r>
  <r>
    <s v="Choluteca "/>
    <s v="El Triunfo"/>
    <x v="9"/>
    <n v="2"/>
    <n v="189750.8"/>
    <n v="379501.6"/>
    <s v="17_x000a_18"/>
  </r>
  <r>
    <s v="Choluteca "/>
    <s v="El Triunfo"/>
    <x v="9"/>
    <n v="1"/>
    <n v="189750.8"/>
    <n v="189750.8"/>
    <n v="8"/>
  </r>
  <r>
    <s v="Choluteca "/>
    <s v="Marcovia"/>
    <x v="10"/>
    <n v="1"/>
    <n v="1912000"/>
    <n v="1912000"/>
    <n v="100"/>
  </r>
  <r>
    <s v="Choluteca "/>
    <s v="Marcovia"/>
    <x v="3"/>
    <n v="10"/>
    <n v="153650"/>
    <n v="1536500"/>
    <n v="250"/>
  </r>
  <r>
    <s v="Choluteca "/>
    <s v="Marcovia"/>
    <x v="6"/>
    <n v="2"/>
    <n v="73219"/>
    <n v="146438"/>
    <n v="60"/>
  </r>
  <r>
    <s v="Choluteca "/>
    <s v="Marcovia"/>
    <x v="8"/>
    <n v="100"/>
    <n v="186583.1"/>
    <n v="18658310"/>
    <n v="500"/>
  </r>
  <r>
    <s v="Choluteca "/>
    <s v="Marcovia"/>
    <x v="2"/>
    <n v="4"/>
    <n v="287000"/>
    <n v="1148000"/>
    <n v="48"/>
  </r>
  <r>
    <s v="Choluteca "/>
    <s v="Morolica"/>
    <x v="2"/>
    <n v="2"/>
    <n v="287000"/>
    <n v="574000"/>
    <n v="24"/>
  </r>
  <r>
    <s v="Choluteca "/>
    <s v="Namasigüe"/>
    <x v="6"/>
    <n v="2"/>
    <n v="73219"/>
    <n v="146438"/>
    <n v="60"/>
  </r>
  <r>
    <s v="Choluteca "/>
    <s v="Namasigüe"/>
    <x v="2"/>
    <n v="4"/>
    <n v="287000"/>
    <n v="1148000"/>
    <n v="15"/>
  </r>
  <r>
    <s v="Choluteca "/>
    <s v="Orocuina"/>
    <x v="6"/>
    <n v="3"/>
    <n v="73219"/>
    <n v="219657"/>
    <n v="90"/>
  </r>
  <r>
    <s v="Choluteca "/>
    <s v="Pespire"/>
    <x v="2"/>
    <n v="1"/>
    <n v="287000"/>
    <n v="287000"/>
    <n v="12"/>
  </r>
  <r>
    <s v="Choluteca "/>
    <s v="Pespire"/>
    <x v="9"/>
    <n v="1"/>
    <n v="189750.8"/>
    <n v="189750.8"/>
    <n v="12"/>
  </r>
  <r>
    <s v="Choluteca "/>
    <s v="San Marcos de Colón"/>
    <x v="11"/>
    <n v="1"/>
    <n v="1400818.5"/>
    <n v="1400818.5"/>
    <n v="15"/>
  </r>
  <r>
    <s v="Choluteca "/>
    <s v="San Marcos de Colón"/>
    <x v="8"/>
    <n v="25"/>
    <n v="186583.1"/>
    <n v="4664577.5"/>
    <n v="125"/>
  </r>
  <r>
    <s v="Choluteca "/>
    <s v="Santa Ana de Yusguare"/>
    <x v="6"/>
    <n v="3"/>
    <n v="73219"/>
    <n v="219657"/>
    <n v="90"/>
  </r>
  <r>
    <s v="Choluteca "/>
    <s v="Santa Ana de Yusguare"/>
    <x v="2"/>
    <n v="4"/>
    <n v="287000"/>
    <n v="1148000"/>
    <n v="48"/>
  </r>
  <r>
    <s v="Colon"/>
    <s v="Trujillo"/>
    <x v="1"/>
    <n v="4"/>
    <n v="88375.8"/>
    <n v="353503.2"/>
    <n v="26"/>
  </r>
  <r>
    <s v="Colón"/>
    <s v="Balfate"/>
    <x v="0"/>
    <n v="1"/>
    <n v="379606.5"/>
    <n v="379606.5"/>
    <n v="53"/>
  </r>
  <r>
    <s v="Colón"/>
    <s v="Balfate"/>
    <x v="2"/>
    <n v="1"/>
    <n v="287000"/>
    <n v="287000"/>
    <n v="12"/>
  </r>
  <r>
    <s v="Colón"/>
    <s v="Balfate"/>
    <x v="6"/>
    <n v="1"/>
    <n v="73219"/>
    <n v="73219"/>
    <n v="30"/>
  </r>
  <r>
    <s v="Colón"/>
    <s v="Balfate"/>
    <x v="1"/>
    <n v="1"/>
    <n v="88375.8"/>
    <n v="88375.8"/>
    <n v="6"/>
  </r>
  <r>
    <s v="Colón"/>
    <s v="Balfate"/>
    <x v="1"/>
    <n v="1"/>
    <n v="88375.8"/>
    <n v="88375.8"/>
    <n v="6"/>
  </r>
  <r>
    <s v="Colón"/>
    <s v="Bonito Oriental"/>
    <x v="11"/>
    <n v="1"/>
    <n v="1400818.5"/>
    <n v="1400818.5"/>
    <n v="15"/>
  </r>
  <r>
    <s v="Colón"/>
    <s v="Bonito Oriental"/>
    <x v="0"/>
    <n v="1"/>
    <n v="379606.5"/>
    <n v="379606.5"/>
    <n v="53"/>
  </r>
  <r>
    <s v="Colón"/>
    <s v="Bonito Oriental"/>
    <x v="1"/>
    <n v="1"/>
    <n v="88375.8"/>
    <n v="88375.8"/>
    <n v="6"/>
  </r>
  <r>
    <s v="Colón"/>
    <s v="Bonito Oriental"/>
    <x v="2"/>
    <n v="1"/>
    <n v="287000"/>
    <n v="287000"/>
    <n v="12"/>
  </r>
  <r>
    <s v="Colón"/>
    <s v="Bonito Oriental"/>
    <x v="8"/>
    <n v="25"/>
    <n v="186583.1"/>
    <n v="4664577.5"/>
    <n v="125"/>
  </r>
  <r>
    <s v="Colón"/>
    <s v="Bonito Oriental"/>
    <x v="6"/>
    <n v="1"/>
    <n v="73219"/>
    <n v="73219"/>
    <n v="30"/>
  </r>
  <r>
    <s v="Colón"/>
    <s v="Iriona "/>
    <x v="0"/>
    <n v="1"/>
    <n v="379606.5"/>
    <n v="379606.5"/>
    <n v="53"/>
  </r>
  <r>
    <s v="Colón"/>
    <s v="Iriona "/>
    <x v="1"/>
    <n v="1"/>
    <n v="88375.8"/>
    <n v="88375.8"/>
    <n v="6"/>
  </r>
  <r>
    <s v="Colón"/>
    <s v="Iriona "/>
    <x v="7"/>
    <n v="3"/>
    <n v="730300"/>
    <n v="2190900"/>
    <n v="60"/>
  </r>
  <r>
    <s v="Colón"/>
    <s v="Iriona "/>
    <x v="6"/>
    <n v="1"/>
    <n v="73219"/>
    <n v="73219"/>
    <n v="30"/>
  </r>
  <r>
    <s v="Colón"/>
    <s v="Iriona "/>
    <x v="2"/>
    <n v="1"/>
    <n v="287000"/>
    <n v="287000"/>
    <n v="12"/>
  </r>
  <r>
    <s v="Colón"/>
    <s v="Iriona "/>
    <x v="4"/>
    <n v="2"/>
    <n v="775000"/>
    <n v="1550000"/>
    <n v="50"/>
  </r>
  <r>
    <s v="Colón"/>
    <s v="Iriona "/>
    <x v="7"/>
    <n v="3"/>
    <n v="730300"/>
    <n v="2190900"/>
    <n v="60"/>
  </r>
  <r>
    <s v="Colón"/>
    <s v="Limón"/>
    <x v="0"/>
    <n v="1"/>
    <n v="379606.5"/>
    <n v="379606.5"/>
    <n v="53"/>
  </r>
  <r>
    <s v="Colón"/>
    <s v="Limón"/>
    <x v="1"/>
    <n v="1"/>
    <n v="88375.8"/>
    <n v="88375.8"/>
    <n v="6"/>
  </r>
  <r>
    <s v="Colón"/>
    <s v="Limón"/>
    <x v="4"/>
    <n v="1"/>
    <n v="775000"/>
    <n v="775000"/>
    <n v="25"/>
  </r>
  <r>
    <s v="Colón"/>
    <s v="Limón"/>
    <x v="6"/>
    <n v="1"/>
    <n v="73219"/>
    <n v="73219"/>
    <n v="30"/>
  </r>
  <r>
    <s v="Colón"/>
    <s v="Sabá"/>
    <x v="11"/>
    <n v="1"/>
    <n v="1400818.5"/>
    <n v="1400818.5"/>
    <n v="15"/>
  </r>
  <r>
    <s v="Colón"/>
    <s v="Sabá"/>
    <x v="0"/>
    <n v="1"/>
    <n v="379606.5"/>
    <n v="379606.5"/>
    <n v="53"/>
  </r>
  <r>
    <s v="Colón"/>
    <s v="Sabá"/>
    <x v="1"/>
    <n v="1"/>
    <n v="88375.8"/>
    <n v="88375.8"/>
    <n v="6"/>
  </r>
  <r>
    <s v="Colón"/>
    <s v="Sabá"/>
    <x v="2"/>
    <n v="1"/>
    <n v="287000"/>
    <n v="287000"/>
    <n v="12"/>
  </r>
  <r>
    <s v="Colón"/>
    <s v="Sabá"/>
    <x v="6"/>
    <n v="1"/>
    <n v="73219"/>
    <n v="73219"/>
    <n v="30"/>
  </r>
  <r>
    <s v="Colón"/>
    <s v="Santa Fé"/>
    <x v="0"/>
    <n v="1"/>
    <n v="379606.5"/>
    <n v="379606.5"/>
    <n v="53"/>
  </r>
  <r>
    <s v="Colón"/>
    <s v="Santa Fé"/>
    <x v="2"/>
    <n v="1"/>
    <n v="287000"/>
    <n v="287000"/>
    <n v="12"/>
  </r>
  <r>
    <s v="Colón"/>
    <s v="Santa Fé"/>
    <x v="1"/>
    <n v="1"/>
    <n v="88375.8"/>
    <n v="88375.8"/>
    <n v="6"/>
  </r>
  <r>
    <s v="Colón"/>
    <s v="Sonaguera"/>
    <x v="0"/>
    <n v="1"/>
    <n v="379606.5"/>
    <n v="379606.5"/>
    <n v="53"/>
  </r>
  <r>
    <s v="Colón"/>
    <s v="Sonaguera"/>
    <x v="1"/>
    <n v="1"/>
    <n v="88375.8"/>
    <n v="88375.8"/>
    <n v="6"/>
  </r>
  <r>
    <s v="Colón"/>
    <s v="Sonaguera"/>
    <x v="2"/>
    <n v="1"/>
    <n v="287000"/>
    <n v="287000"/>
    <n v="12"/>
  </r>
  <r>
    <s v="Colón"/>
    <s v="Sonaguera"/>
    <x v="6"/>
    <n v="1"/>
    <n v="73219"/>
    <n v="73219"/>
    <n v="30"/>
  </r>
  <r>
    <s v="Colón"/>
    <s v="Tocoa"/>
    <x v="11"/>
    <n v="1"/>
    <n v="1400818.5"/>
    <n v="1400818.5"/>
    <n v="15"/>
  </r>
  <r>
    <s v="Colón"/>
    <s v="Tocoa"/>
    <x v="0"/>
    <n v="1"/>
    <n v="379606.5"/>
    <n v="379606.5"/>
    <n v="53"/>
  </r>
  <r>
    <s v="Colón"/>
    <s v="Tocoa"/>
    <x v="3"/>
    <n v="1"/>
    <n v="153650"/>
    <n v="153650"/>
    <n v="25"/>
  </r>
  <r>
    <s v="Colón"/>
    <s v="Tocoa"/>
    <x v="6"/>
    <n v="1"/>
    <n v="73219"/>
    <n v="73219"/>
    <n v="30"/>
  </r>
  <r>
    <s v="Colón"/>
    <s v="Tocoa"/>
    <x v="2"/>
    <n v="1"/>
    <n v="287000"/>
    <n v="287000"/>
    <n v="12"/>
  </r>
  <r>
    <s v="Colón"/>
    <s v="Tocoa"/>
    <x v="1"/>
    <n v="1"/>
    <n v="88375.8"/>
    <n v="88375.8"/>
    <n v="6"/>
  </r>
  <r>
    <s v="Colón"/>
    <s v="Trujillo"/>
    <x v="1"/>
    <n v="1"/>
    <n v="88375.8"/>
    <n v="88375.8"/>
    <n v="6"/>
  </r>
  <r>
    <s v="Colón"/>
    <s v="Trujillo"/>
    <x v="6"/>
    <n v="1"/>
    <n v="73219"/>
    <n v="73219"/>
    <n v="30"/>
  </r>
  <r>
    <s v="Colón"/>
    <s v="Trujillo"/>
    <x v="2"/>
    <n v="1"/>
    <n v="287000"/>
    <n v="287000"/>
    <n v="12"/>
  </r>
  <r>
    <s v="Comayagua"/>
    <s v="Ajuterique"/>
    <x v="11"/>
    <n v="1"/>
    <n v="1400818.5"/>
    <n v="1400818.5"/>
    <n v="15"/>
  </r>
  <r>
    <s v="Comayagua"/>
    <s v="Ajuterique"/>
    <x v="3"/>
    <n v="1"/>
    <n v="153650"/>
    <n v="153650"/>
    <n v="25"/>
  </r>
  <r>
    <s v="Comayagua"/>
    <s v="Ajuterique"/>
    <x v="6"/>
    <n v="1"/>
    <n v="73219"/>
    <n v="73219"/>
    <n v="30"/>
  </r>
  <r>
    <s v="Comayagua"/>
    <s v="Ajuterique"/>
    <x v="8"/>
    <n v="25"/>
    <n v="186583.1"/>
    <n v="4664577.5"/>
    <n v="125"/>
  </r>
  <r>
    <s v="Comayagua"/>
    <s v="Comayagua"/>
    <x v="11"/>
    <n v="1"/>
    <n v="1400818.5"/>
    <n v="1400818.5"/>
    <n v="15"/>
  </r>
  <r>
    <s v="Comayagua"/>
    <s v="Comayagua"/>
    <x v="3"/>
    <n v="1"/>
    <n v="153650"/>
    <n v="153650"/>
    <n v="25"/>
  </r>
  <r>
    <s v="Comayagua"/>
    <s v="Comayagua"/>
    <x v="6"/>
    <n v="1"/>
    <n v="73219"/>
    <n v="73219"/>
    <n v="30"/>
  </r>
  <r>
    <s v="Comayagua"/>
    <s v="Comayagua"/>
    <x v="1"/>
    <n v="8"/>
    <n v="88375.8"/>
    <n v="707006.4"/>
    <n v="26"/>
  </r>
  <r>
    <s v="Comayagua"/>
    <s v="Comayagua"/>
    <x v="8"/>
    <n v="100"/>
    <n v="186583.1"/>
    <n v="18658310"/>
    <n v="500"/>
  </r>
  <r>
    <s v="Comayagua"/>
    <s v="El Rosario"/>
    <x v="11"/>
    <n v="1"/>
    <m/>
    <m/>
    <m/>
  </r>
  <r>
    <s v="Comayagua"/>
    <s v="Esquias"/>
    <x v="6"/>
    <n v="1"/>
    <n v="73219"/>
    <n v="73219"/>
    <n v="30"/>
  </r>
  <r>
    <s v="Comayagua"/>
    <s v="Esquias"/>
    <x v="11"/>
    <n v="2"/>
    <n v="1400818.5"/>
    <n v="2801637"/>
    <n v="12"/>
  </r>
  <r>
    <s v="Comayagua"/>
    <s v="Humuya"/>
    <x v="2"/>
    <n v="1"/>
    <n v="287000"/>
    <n v="287000"/>
    <n v="12"/>
  </r>
  <r>
    <s v="Comayagua"/>
    <s v="La Libertad"/>
    <x v="11"/>
    <n v="1"/>
    <n v="1400818.5"/>
    <n v="1400818.5"/>
    <n v="15"/>
  </r>
  <r>
    <s v="Comayagua"/>
    <s v="La Trinidad"/>
    <x v="11"/>
    <n v="1"/>
    <n v="1400818.5"/>
    <n v="1400818.5"/>
    <n v="15"/>
  </r>
  <r>
    <s v="Comayagua"/>
    <s v="Lamaní"/>
    <x v="11"/>
    <n v="1"/>
    <n v="1400818.5"/>
    <n v="1400818.5"/>
    <n v="15"/>
  </r>
  <r>
    <s v="Comayagua"/>
    <s v="Las Lajas"/>
    <x v="11"/>
    <n v="1"/>
    <n v="1400818.5"/>
    <n v="1400818.5"/>
    <n v="15"/>
  </r>
  <r>
    <s v="Comayagua"/>
    <s v="Lejamaní"/>
    <x v="11"/>
    <n v="1"/>
    <n v="1400818.5"/>
    <n v="1400818.5"/>
    <n v="15"/>
  </r>
  <r>
    <s v="Comayagua"/>
    <s v="Meámbar"/>
    <x v="11"/>
    <n v="1"/>
    <n v="1400818.5"/>
    <n v="1400818.5"/>
    <n v="15"/>
  </r>
  <r>
    <s v="Comayagua"/>
    <s v="Minas de Oro"/>
    <x v="11"/>
    <n v="1"/>
    <n v="1400818.5"/>
    <n v="1400818.5"/>
    <n v="15"/>
  </r>
  <r>
    <s v="Comayagua"/>
    <s v="Ojos de Agua"/>
    <x v="11"/>
    <n v="1"/>
    <n v="1400818.5"/>
    <n v="1400818.5"/>
    <n v="15"/>
  </r>
  <r>
    <s v="Comayagua"/>
    <s v="San Jerónimo"/>
    <x v="11"/>
    <n v="1"/>
    <n v="1400818.5"/>
    <n v="1400818.5"/>
    <n v="15"/>
  </r>
  <r>
    <s v="Comayagua"/>
    <s v="San Jerónimo"/>
    <x v="6"/>
    <n v="1"/>
    <n v="73219"/>
    <n v="73219"/>
    <n v="30"/>
  </r>
  <r>
    <s v="Comayagua"/>
    <s v="San José de Comayagua"/>
    <x v="11"/>
    <n v="1"/>
    <n v="1400818.5"/>
    <n v="1400818.5"/>
    <n v="15"/>
  </r>
  <r>
    <s v="Comayagua"/>
    <s v="San José del Potrero "/>
    <x v="11"/>
    <n v="1"/>
    <n v="1400818.5"/>
    <n v="1400818.5"/>
    <n v="15"/>
  </r>
  <r>
    <s v="Comayagua"/>
    <s v="San Luis"/>
    <x v="11"/>
    <n v="1"/>
    <n v="1400818.5"/>
    <n v="1400818.5"/>
    <n v="15"/>
  </r>
  <r>
    <s v="Comayagua"/>
    <s v="San Sebastían"/>
    <x v="11"/>
    <n v="1"/>
    <n v="1400818.5"/>
    <n v="1400818.5"/>
    <n v="15"/>
  </r>
  <r>
    <s v="Comayagua"/>
    <s v="Siguatepeque"/>
    <x v="11"/>
    <n v="1"/>
    <n v="1400818.5"/>
    <n v="1400818.5"/>
    <n v="15"/>
  </r>
  <r>
    <s v="Comayagua"/>
    <s v="Taulabe"/>
    <x v="11"/>
    <n v="1"/>
    <n v="1400818.5"/>
    <n v="1400818.5"/>
    <n v="15"/>
  </r>
  <r>
    <s v="Comayagua"/>
    <s v="Taulabe"/>
    <x v="2"/>
    <n v="2"/>
    <n v="287000"/>
    <n v="574000"/>
    <n v="39"/>
  </r>
  <r>
    <s v="Comayagua"/>
    <s v="Villa de San Antonio"/>
    <x v="11"/>
    <n v="1"/>
    <n v="1400818.5"/>
    <n v="1400818.5"/>
    <n v="15"/>
  </r>
  <r>
    <s v="Comayagua"/>
    <s v="Villa de San Antonio"/>
    <x v="6"/>
    <n v="1"/>
    <n v="73219"/>
    <n v="73219"/>
    <n v="30"/>
  </r>
  <r>
    <s v="Copan"/>
    <s v="Copan Ruinas"/>
    <x v="2"/>
    <n v="2"/>
    <n v="287000"/>
    <n v="574000"/>
    <n v="15"/>
  </r>
  <r>
    <s v="Copan"/>
    <s v="Corquin"/>
    <x v="11"/>
    <n v="3"/>
    <n v="1400818.5"/>
    <n v="4202455.5"/>
    <n v="50"/>
  </r>
  <r>
    <s v="Copan"/>
    <s v="Cucuyagua"/>
    <x v="8"/>
    <n v="50"/>
    <n v="186583.1"/>
    <n v="9329155"/>
    <n v="500"/>
  </r>
  <r>
    <s v="Copan"/>
    <s v="La Jagua"/>
    <x v="2"/>
    <n v="2"/>
    <n v="287000"/>
    <n v="574000"/>
    <n v="15"/>
  </r>
  <r>
    <s v="Copan"/>
    <s v="San José "/>
    <x v="2"/>
    <n v="2"/>
    <n v="287000"/>
    <n v="574000"/>
    <n v="15"/>
  </r>
  <r>
    <s v="Copan"/>
    <s v="San Marcos"/>
    <x v="11"/>
    <n v="3"/>
    <n v="1400818.5"/>
    <n v="4202455.5"/>
    <n v="50"/>
  </r>
  <r>
    <s v="Copan"/>
    <s v="San Nicolás"/>
    <x v="8"/>
    <n v="25"/>
    <n v="186583.1"/>
    <n v="4664577.5"/>
    <n v="125"/>
  </r>
  <r>
    <s v="Copan"/>
    <s v="San Pedro Copan"/>
    <x v="11"/>
    <n v="3"/>
    <n v="1400818.5"/>
    <n v="4202455.5"/>
    <n v="50"/>
  </r>
  <r>
    <s v="Copan"/>
    <s v="San Pedro de Copán"/>
    <x v="8"/>
    <n v="25"/>
    <n v="186583.1"/>
    <n v="4664577.5"/>
    <n v="125"/>
  </r>
  <r>
    <s v="Copan"/>
    <s v="Santa Rita"/>
    <x v="8"/>
    <n v="25"/>
    <n v="186583.1"/>
    <n v="4664577.5"/>
    <n v="125"/>
  </r>
  <r>
    <s v="Copan"/>
    <s v="Santa Rita"/>
    <x v="2"/>
    <n v="2"/>
    <n v="287000"/>
    <n v="574000"/>
    <n v="15"/>
  </r>
  <r>
    <s v="Copan"/>
    <s v="Santa Rosa de Copan"/>
    <x v="11"/>
    <n v="3"/>
    <n v="1400818.5"/>
    <n v="4202455.5"/>
    <n v="50"/>
  </r>
  <r>
    <s v="Copan"/>
    <s v="Santa Rosa de Copan"/>
    <x v="2"/>
    <n v="2"/>
    <n v="287000"/>
    <n v="574000"/>
    <n v="15"/>
  </r>
  <r>
    <s v="Copan"/>
    <s v="Santa Rosa de Copán"/>
    <x v="8"/>
    <n v="25"/>
    <n v="186583.1"/>
    <n v="4664577.5"/>
    <n v="125"/>
  </r>
  <r>
    <s v="Copán"/>
    <s v="Cabañas"/>
    <x v="11"/>
    <n v="1"/>
    <n v="1400818.5"/>
    <n v="1400818.5"/>
    <n v="15"/>
  </r>
  <r>
    <s v="Copán"/>
    <s v="Cabañas"/>
    <x v="8"/>
    <n v="25"/>
    <n v="186583.1"/>
    <n v="4664577.5"/>
    <n v="125"/>
  </r>
  <r>
    <s v="Copán"/>
    <s v="Cabañas"/>
    <x v="6"/>
    <n v="1"/>
    <n v="73219"/>
    <n v="73219"/>
    <n v="30"/>
  </r>
  <r>
    <s v="Copán"/>
    <s v="Concepción"/>
    <x v="11"/>
    <n v="1"/>
    <n v="1400818.5"/>
    <n v="1400818.5"/>
    <n v="15"/>
  </r>
  <r>
    <s v="Copán"/>
    <s v="Concepción"/>
    <x v="8"/>
    <n v="25"/>
    <n v="186583.1"/>
    <n v="4664577.5"/>
    <n v="125"/>
  </r>
  <r>
    <s v="Copán"/>
    <s v="Concepción"/>
    <x v="8"/>
    <n v="25"/>
    <n v="186583.1"/>
    <n v="4664577.5"/>
    <n v="125"/>
  </r>
  <r>
    <s v="Copán"/>
    <s v="Concepción"/>
    <x v="6"/>
    <n v="1"/>
    <n v="73219"/>
    <n v="73219"/>
    <n v="30"/>
  </r>
  <r>
    <s v="Copán"/>
    <s v="Copán Ruinas"/>
    <x v="11"/>
    <n v="1"/>
    <n v="1400818.5"/>
    <n v="1400818.5"/>
    <n v="15"/>
  </r>
  <r>
    <s v="Copán"/>
    <s v="Copán Ruinas"/>
    <x v="2"/>
    <n v="1"/>
    <n v="287000"/>
    <n v="287000"/>
    <n v="12"/>
  </r>
  <r>
    <s v="Copán"/>
    <s v="Copán Ruinas"/>
    <x v="8"/>
    <n v="25"/>
    <n v="186583.1"/>
    <n v="4664577.5"/>
    <n v="125"/>
  </r>
  <r>
    <s v="Copán"/>
    <s v="Copán Ruinas"/>
    <x v="6"/>
    <n v="1"/>
    <n v="73219"/>
    <n v="73219"/>
    <n v="30"/>
  </r>
  <r>
    <s v="Copán"/>
    <s v="Copán Ruinas"/>
    <x v="6"/>
    <n v="1"/>
    <n v="73219"/>
    <n v="73219"/>
    <n v="30"/>
  </r>
  <r>
    <s v="Copán"/>
    <s v="Corquin"/>
    <x v="6"/>
    <n v="1"/>
    <n v="73219"/>
    <n v="73219"/>
    <n v="30"/>
  </r>
  <r>
    <s v="Copán"/>
    <s v="Corquin"/>
    <x v="7"/>
    <n v="1"/>
    <n v="730300"/>
    <n v="730300"/>
    <n v="20"/>
  </r>
  <r>
    <s v="Copán"/>
    <s v="Corquín"/>
    <x v="11"/>
    <n v="1"/>
    <n v="1400818.5"/>
    <n v="1400818.5"/>
    <n v="15"/>
  </r>
  <r>
    <s v="Copán"/>
    <s v="Corquín"/>
    <x v="8"/>
    <n v="25"/>
    <n v="186583.1"/>
    <n v="4664577.5"/>
    <n v="125"/>
  </r>
  <r>
    <s v="Copán"/>
    <s v="Corquín"/>
    <x v="6"/>
    <n v="1"/>
    <n v="73219"/>
    <n v="73219"/>
    <n v="30"/>
  </r>
  <r>
    <s v="Copán"/>
    <s v="Cucuyagua"/>
    <x v="11"/>
    <n v="1"/>
    <n v="1400818.5"/>
    <n v="1400818.5"/>
    <n v="15"/>
  </r>
  <r>
    <s v="Copán"/>
    <s v="Cucuyagua"/>
    <x v="3"/>
    <n v="1"/>
    <n v="153650"/>
    <n v="153650"/>
    <n v="25"/>
  </r>
  <r>
    <s v="Copán"/>
    <s v="Cucuyagua"/>
    <x v="2"/>
    <n v="1"/>
    <n v="287000"/>
    <n v="287000"/>
    <n v="12"/>
  </r>
  <r>
    <s v="Copán"/>
    <s v="Cucuyagua"/>
    <x v="8"/>
    <n v="25"/>
    <n v="186583.1"/>
    <n v="4664577.5"/>
    <n v="125"/>
  </r>
  <r>
    <s v="Copán"/>
    <s v="Cucuyagua"/>
    <x v="6"/>
    <n v="1"/>
    <n v="73219"/>
    <n v="73219"/>
    <n v="30"/>
  </r>
  <r>
    <s v="Copán"/>
    <s v="Cucuyagua"/>
    <x v="6"/>
    <n v="1"/>
    <n v="73219"/>
    <n v="73219"/>
    <n v="30"/>
  </r>
  <r>
    <s v="Copán"/>
    <s v="Cucuyagua"/>
    <x v="6"/>
    <n v="1"/>
    <n v="73219"/>
    <n v="73219"/>
    <n v="30"/>
  </r>
  <r>
    <s v="Copán"/>
    <s v="Dolores"/>
    <x v="11"/>
    <n v="1"/>
    <n v="1400818.5"/>
    <n v="1400818.5"/>
    <n v="15"/>
  </r>
  <r>
    <s v="Copán"/>
    <s v="Dolores"/>
    <x v="8"/>
    <n v="25"/>
    <n v="186583.1"/>
    <n v="4664577.5"/>
    <n v="125"/>
  </r>
  <r>
    <s v="Copán"/>
    <s v="Dolores"/>
    <x v="6"/>
    <n v="1"/>
    <n v="73219"/>
    <n v="73219"/>
    <n v="30"/>
  </r>
  <r>
    <s v="Copán"/>
    <s v="Dulce nombre"/>
    <x v="11"/>
    <n v="1"/>
    <n v="1400818.5"/>
    <n v="1400818.5"/>
    <n v="15"/>
  </r>
  <r>
    <s v="Copán"/>
    <s v="Dulce nombre"/>
    <x v="2"/>
    <n v="1"/>
    <n v="287000"/>
    <n v="287000"/>
    <n v="12"/>
  </r>
  <r>
    <s v="Copán"/>
    <s v="Dulce nombre"/>
    <x v="8"/>
    <n v="25"/>
    <n v="186583.1"/>
    <n v="4664577.5"/>
    <n v="125"/>
  </r>
  <r>
    <s v="Copán"/>
    <s v="Dulce nombre"/>
    <x v="6"/>
    <n v="1"/>
    <n v="73219"/>
    <n v="73219"/>
    <n v="30"/>
  </r>
  <r>
    <s v="Copán"/>
    <s v="El Paraíso"/>
    <x v="11"/>
    <n v="1"/>
    <n v="1400818.5"/>
    <n v="1400818.5"/>
    <n v="15"/>
  </r>
  <r>
    <s v="Copán"/>
    <s v="El Paraíso"/>
    <x v="8"/>
    <n v="25"/>
    <n v="186583.1"/>
    <n v="4664577.5"/>
    <n v="125"/>
  </r>
  <r>
    <s v="Copán"/>
    <s v="El Paraíso"/>
    <x v="6"/>
    <n v="1"/>
    <n v="73219"/>
    <n v="73219"/>
    <n v="30"/>
  </r>
  <r>
    <s v="Copán"/>
    <s v="Florida"/>
    <x v="11"/>
    <n v="1"/>
    <n v="1400818.5"/>
    <n v="1400818.5"/>
    <n v="15"/>
  </r>
  <r>
    <s v="Copán"/>
    <s v="Florida"/>
    <x v="8"/>
    <n v="25"/>
    <n v="186583.1"/>
    <n v="4664577.5"/>
    <n v="125"/>
  </r>
  <r>
    <s v="Copán"/>
    <s v="Florida"/>
    <x v="6"/>
    <n v="1"/>
    <n v="73219"/>
    <n v="73219"/>
    <n v="30"/>
  </r>
  <r>
    <s v="Copán"/>
    <s v="La Jagua"/>
    <x v="11"/>
    <n v="1"/>
    <n v="1400818.5"/>
    <n v="1400818.5"/>
    <n v="15"/>
  </r>
  <r>
    <s v="Copán"/>
    <s v="La Jagua"/>
    <x v="3"/>
    <n v="1"/>
    <n v="153650"/>
    <n v="153650"/>
    <n v="25"/>
  </r>
  <r>
    <s v="Copán"/>
    <s v="La Jagua"/>
    <x v="8"/>
    <n v="25"/>
    <n v="186583.1"/>
    <n v="4664577.5"/>
    <n v="125"/>
  </r>
  <r>
    <s v="Copán"/>
    <s v="La Jagua"/>
    <x v="6"/>
    <n v="1"/>
    <n v="73219"/>
    <n v="73219"/>
    <n v="30"/>
  </r>
  <r>
    <s v="Copán"/>
    <s v="La Unión"/>
    <x v="11"/>
    <n v="1"/>
    <n v="1400818.5"/>
    <n v="1400818.5"/>
    <n v="15"/>
  </r>
  <r>
    <s v="Copán"/>
    <s v="La Unión"/>
    <x v="6"/>
    <n v="1"/>
    <n v="73219"/>
    <n v="73219"/>
    <n v="30"/>
  </r>
  <r>
    <s v="Copán"/>
    <s v="La Unión"/>
    <x v="8"/>
    <n v="25"/>
    <n v="186583.1"/>
    <n v="4664577.5"/>
    <n v="125"/>
  </r>
  <r>
    <s v="Copán"/>
    <s v="Nueva Arcadia"/>
    <x v="11"/>
    <n v="1"/>
    <n v="1400818.5"/>
    <n v="1400818.5"/>
    <n v="15"/>
  </r>
  <r>
    <s v="Copán"/>
    <s v="Nueva Arcadia"/>
    <x v="8"/>
    <n v="25"/>
    <n v="186583.1"/>
    <n v="4664577.5"/>
    <n v="125"/>
  </r>
  <r>
    <s v="Copán"/>
    <s v="Nueva Arcadia"/>
    <x v="6"/>
    <n v="1"/>
    <n v="73219"/>
    <n v="73219"/>
    <n v="30"/>
  </r>
  <r>
    <s v="Copán"/>
    <s v="San Agustín"/>
    <x v="11"/>
    <n v="1"/>
    <n v="1400818.5"/>
    <n v="1400818.5"/>
    <n v="15"/>
  </r>
  <r>
    <s v="Copán"/>
    <s v="San Agustín"/>
    <x v="8"/>
    <n v="25"/>
    <n v="186583.1"/>
    <n v="4664577.5"/>
    <n v="125"/>
  </r>
  <r>
    <s v="Copán"/>
    <s v="San Agustín"/>
    <x v="6"/>
    <n v="1"/>
    <n v="73219"/>
    <n v="73219"/>
    <n v="30"/>
  </r>
  <r>
    <s v="Copán"/>
    <s v="San Antonio"/>
    <x v="11"/>
    <n v="1"/>
    <n v="1400818.5"/>
    <n v="1400818.5"/>
    <n v="15"/>
  </r>
  <r>
    <s v="Copán"/>
    <s v="San Antonio"/>
    <x v="8"/>
    <n v="25"/>
    <n v="186583.1"/>
    <n v="4664577.5"/>
    <n v="125"/>
  </r>
  <r>
    <s v="Copán"/>
    <s v="San Antonio"/>
    <x v="6"/>
    <n v="1"/>
    <n v="73219"/>
    <n v="73219"/>
    <n v="30"/>
  </r>
  <r>
    <s v="Copán"/>
    <s v="San Jerónimo"/>
    <x v="8"/>
    <n v="25"/>
    <n v="186583.1"/>
    <n v="4664577.5"/>
    <n v="125"/>
  </r>
  <r>
    <s v="Copán"/>
    <s v="San Jerónimo"/>
    <x v="8"/>
    <n v="25"/>
    <n v="186583.1"/>
    <n v="4664577.5"/>
    <n v="125"/>
  </r>
  <r>
    <s v="Copán"/>
    <s v="San Jerónimo"/>
    <x v="6"/>
    <n v="1"/>
    <n v="73219"/>
    <n v="73219"/>
    <n v="30"/>
  </r>
  <r>
    <s v="Copán"/>
    <s v="San José"/>
    <x v="8"/>
    <n v="25"/>
    <n v="186583.1"/>
    <n v="4664577.5"/>
    <n v="125"/>
  </r>
  <r>
    <s v="Copán"/>
    <s v="San José"/>
    <x v="8"/>
    <n v="25"/>
    <n v="186583.1"/>
    <n v="4664577.5"/>
    <n v="125"/>
  </r>
  <r>
    <s v="Copán"/>
    <s v="San José"/>
    <x v="6"/>
    <n v="1"/>
    <n v="73219"/>
    <n v="73219"/>
    <n v="30"/>
  </r>
  <r>
    <s v="Copán"/>
    <s v="San Juan de Opoa"/>
    <x v="1"/>
    <n v="1"/>
    <n v="88375.8"/>
    <n v="88375.8"/>
    <n v="6"/>
  </r>
  <r>
    <s v="Copán"/>
    <s v="San Juan de Opoa"/>
    <x v="8"/>
    <n v="25"/>
    <n v="186583.1"/>
    <n v="4664577.5"/>
    <n v="125"/>
  </r>
  <r>
    <s v="Copán"/>
    <s v="San Juan de Opoa"/>
    <x v="6"/>
    <n v="1"/>
    <n v="73219"/>
    <n v="73219"/>
    <n v="30"/>
  </r>
  <r>
    <s v="Copán"/>
    <s v="San Marcos"/>
    <x v="8"/>
    <n v="25"/>
    <n v="186583.1"/>
    <n v="4664577.5"/>
    <n v="125"/>
  </r>
  <r>
    <s v="Copán"/>
    <s v="San Marcos"/>
    <x v="6"/>
    <n v="1"/>
    <n v="73219"/>
    <n v="73219"/>
    <n v="30"/>
  </r>
  <r>
    <s v="Copán"/>
    <s v="San Pedro Copán"/>
    <x v="7"/>
    <n v="1"/>
    <n v="730300"/>
    <n v="730300"/>
    <n v="20"/>
  </r>
  <r>
    <s v="Copán"/>
    <s v="San Pedro de Copán"/>
    <x v="6"/>
    <n v="1"/>
    <n v="73219"/>
    <n v="73219"/>
    <n v="30"/>
  </r>
  <r>
    <s v="Copán"/>
    <s v="San Pedro de Copán"/>
    <x v="8"/>
    <n v="25"/>
    <n v="186583.1"/>
    <n v="4664577.5"/>
    <n v="125"/>
  </r>
  <r>
    <s v="Copán"/>
    <s v="Santa Rita"/>
    <x v="11"/>
    <n v="1"/>
    <n v="1400818.5"/>
    <n v="1400818.5"/>
    <n v="15"/>
  </r>
  <r>
    <s v="Copán"/>
    <s v="Santa Rita"/>
    <x v="6"/>
    <n v="1"/>
    <n v="73219"/>
    <n v="73219"/>
    <n v="30"/>
  </r>
  <r>
    <s v="Copán"/>
    <s v="Santa Rosa de Copán"/>
    <x v="2"/>
    <n v="1"/>
    <n v="287000"/>
    <n v="287000"/>
    <n v="12"/>
  </r>
  <r>
    <s v="Copán"/>
    <s v="Trinidad de Copán"/>
    <x v="11"/>
    <n v="1"/>
    <n v="1400818.5"/>
    <n v="1400818.5"/>
    <n v="15"/>
  </r>
  <r>
    <s v="Copán"/>
    <s v="Trinidad de Copán"/>
    <x v="8"/>
    <n v="25"/>
    <n v="186583.1"/>
    <n v="4664577.5"/>
    <n v="125"/>
  </r>
  <r>
    <s v="Copán"/>
    <s v="Trinidad de Copán"/>
    <x v="6"/>
    <n v="1"/>
    <n v="73219"/>
    <n v="73219"/>
    <n v="30"/>
  </r>
  <r>
    <s v="Copán"/>
    <s v="Veracruz"/>
    <x v="11"/>
    <n v="1"/>
    <n v="1400818.5"/>
    <n v="1400818.5"/>
    <n v="15"/>
  </r>
  <r>
    <s v="Copán"/>
    <s v="Veracruz"/>
    <x v="8"/>
    <n v="25"/>
    <n v="186583.1"/>
    <n v="4664577.5"/>
    <n v="125"/>
  </r>
  <r>
    <s v="Copán"/>
    <s v="Veracruz"/>
    <x v="6"/>
    <n v="1"/>
    <n v="73219"/>
    <n v="73219"/>
    <n v="30"/>
  </r>
  <r>
    <s v="Cortes"/>
    <s v="Omoa"/>
    <x v="2"/>
    <n v="2"/>
    <n v="287000"/>
    <n v="574000"/>
    <n v="8"/>
  </r>
  <r>
    <s v="Cortes"/>
    <s v="San Antonio de Cortes"/>
    <x v="2"/>
    <n v="2"/>
    <n v="287000"/>
    <n v="574000"/>
    <n v="8"/>
  </r>
  <r>
    <s v="Cortes"/>
    <s v="San Fraciscode Yojoa"/>
    <x v="2"/>
    <n v="2"/>
    <n v="287000"/>
    <n v="574000"/>
    <n v="8"/>
  </r>
  <r>
    <s v="Cortes"/>
    <s v="San Pedro Sula"/>
    <x v="1"/>
    <n v="8"/>
    <n v="88375.8"/>
    <n v="707006.4"/>
    <n v="24"/>
  </r>
  <r>
    <s v="Cortes"/>
    <s v="Santa Cruz de Yojoa"/>
    <x v="11"/>
    <n v="2"/>
    <n v="1400818.5"/>
    <n v="2801637"/>
    <n v="31"/>
  </r>
  <r>
    <s v="Cortes"/>
    <s v="Santa Cruz de Yojoa"/>
    <x v="3"/>
    <n v="2"/>
    <n v="153650"/>
    <n v="307300"/>
    <n v="50"/>
  </r>
  <r>
    <s v="Cortés"/>
    <s v="Choloma"/>
    <x v="0"/>
    <n v="1"/>
    <n v="379606.5"/>
    <n v="379606.5"/>
    <n v="53"/>
  </r>
  <r>
    <s v="Cortés"/>
    <s v="Choloma"/>
    <x v="3"/>
    <n v="1"/>
    <n v="153650"/>
    <n v="153650"/>
    <n v="25"/>
  </r>
  <r>
    <s v="Cortés"/>
    <s v="Choloma"/>
    <x v="2"/>
    <n v="1"/>
    <n v="287000"/>
    <n v="287000"/>
    <n v="12"/>
  </r>
  <r>
    <s v="Cortés"/>
    <s v="Choloma"/>
    <x v="7"/>
    <n v="1"/>
    <n v="730300"/>
    <n v="730300"/>
    <n v="20"/>
  </r>
  <r>
    <s v="Cortés"/>
    <s v="Choloma"/>
    <x v="1"/>
    <n v="1"/>
    <n v="88375.8"/>
    <n v="88375.8"/>
    <n v="6"/>
  </r>
  <r>
    <s v="Cortés"/>
    <s v="Choloma"/>
    <x v="8"/>
    <n v="25"/>
    <n v="186583.1"/>
    <n v="4664577.5"/>
    <n v="125"/>
  </r>
  <r>
    <s v="Cortés"/>
    <s v="Choloma"/>
    <x v="6"/>
    <n v="1"/>
    <n v="73219"/>
    <n v="73219"/>
    <n v="30"/>
  </r>
  <r>
    <s v="Cortés"/>
    <s v="La lima"/>
    <x v="0"/>
    <n v="1"/>
    <n v="379606.5"/>
    <n v="379606.5"/>
    <n v="53"/>
  </r>
  <r>
    <s v="Cortés"/>
    <s v="La Lima"/>
    <x v="3"/>
    <n v="1"/>
    <n v="153650"/>
    <n v="153650"/>
    <n v="25"/>
  </r>
  <r>
    <s v="Cortés"/>
    <s v="La lima"/>
    <x v="2"/>
    <n v="1"/>
    <n v="287000"/>
    <n v="287000"/>
    <n v="12"/>
  </r>
  <r>
    <s v="Cortés"/>
    <s v="La lima"/>
    <x v="7"/>
    <n v="1"/>
    <n v="730300"/>
    <n v="730300"/>
    <n v="20"/>
  </r>
  <r>
    <s v="Cortés"/>
    <s v="La lima"/>
    <x v="1"/>
    <n v="1"/>
    <n v="88375.8"/>
    <n v="88375.8"/>
    <n v="6"/>
  </r>
  <r>
    <s v="Cortés"/>
    <s v="La lima"/>
    <x v="8"/>
    <n v="25"/>
    <n v="186583.1"/>
    <n v="4664577.5"/>
    <n v="125"/>
  </r>
  <r>
    <s v="Cortés"/>
    <s v="La lima"/>
    <x v="6"/>
    <n v="1"/>
    <n v="73219"/>
    <n v="73219"/>
    <n v="30"/>
  </r>
  <r>
    <s v="Cortés"/>
    <s v="Omoa"/>
    <x v="11"/>
    <n v="1"/>
    <n v="1400818.5"/>
    <n v="1400818.5"/>
    <n v="15"/>
  </r>
  <r>
    <s v="Cortés"/>
    <s v="Omoa"/>
    <x v="3"/>
    <n v="1"/>
    <n v="153650"/>
    <n v="153650"/>
    <n v="25"/>
  </r>
  <r>
    <s v="Cortés"/>
    <s v="Omoa"/>
    <x v="8"/>
    <n v="25"/>
    <n v="186583.1"/>
    <n v="4664577.5"/>
    <n v="125"/>
  </r>
  <r>
    <s v="Cortés"/>
    <s v="Omoa"/>
    <x v="2"/>
    <n v="2"/>
    <n v="287000"/>
    <n v="574000"/>
    <n v="24"/>
  </r>
  <r>
    <s v="Cortés"/>
    <s v="Pimienta"/>
    <x v="2"/>
    <n v="1"/>
    <n v="287000"/>
    <n v="287000"/>
    <n v="12"/>
  </r>
  <r>
    <s v="Cortés"/>
    <s v="Pimienta"/>
    <x v="1"/>
    <n v="1"/>
    <n v="88375.8"/>
    <n v="88375.8"/>
    <n v="6"/>
  </r>
  <r>
    <s v="Cortés"/>
    <s v="Pimienta"/>
    <x v="5"/>
    <n v="1"/>
    <n v="55212"/>
    <n v="55212"/>
    <n v="20"/>
  </r>
  <r>
    <s v="Cortés"/>
    <s v="Potrerillos"/>
    <x v="3"/>
    <n v="1"/>
    <n v="153650"/>
    <n v="153650"/>
    <n v="25"/>
  </r>
  <r>
    <s v="Cortés"/>
    <s v="Potrerillos"/>
    <x v="2"/>
    <n v="1"/>
    <n v="287000"/>
    <n v="287000"/>
    <n v="12"/>
  </r>
  <r>
    <s v="Cortés"/>
    <s v="Potrerillos"/>
    <x v="6"/>
    <n v="1"/>
    <n v="73219"/>
    <n v="73219"/>
    <n v="30"/>
  </r>
  <r>
    <s v="Cortés"/>
    <s v="Puerto Cortés"/>
    <x v="3"/>
    <n v="1"/>
    <n v="153650"/>
    <n v="153650"/>
    <n v="25"/>
  </r>
  <r>
    <s v="Cortés"/>
    <s v="Puerto Cortés"/>
    <x v="8"/>
    <n v="25"/>
    <n v="186583.1"/>
    <n v="4664577.5"/>
    <n v="125"/>
  </r>
  <r>
    <s v="Cortés"/>
    <s v="Puerto Cortés"/>
    <x v="2"/>
    <n v="1"/>
    <n v="287000"/>
    <n v="287000"/>
    <n v="12"/>
  </r>
  <r>
    <s v="Cortés"/>
    <s v="San Antonio de Cortés"/>
    <x v="0"/>
    <n v="1"/>
    <n v="379606.5"/>
    <n v="379606.5"/>
    <n v="53"/>
  </r>
  <r>
    <s v="Cortés"/>
    <s v="San Antonio de Cortés"/>
    <x v="0"/>
    <n v="1"/>
    <n v="379606.5"/>
    <n v="379606.5"/>
    <n v="53"/>
  </r>
  <r>
    <s v="Cortés"/>
    <s v="San Antonio de Cortés"/>
    <x v="7"/>
    <n v="1"/>
    <n v="730300"/>
    <n v="730300"/>
    <n v="20"/>
  </r>
  <r>
    <s v="Cortés"/>
    <s v="San Antonio de Cortés"/>
    <x v="1"/>
    <n v="1"/>
    <n v="88375.8"/>
    <n v="88375.8"/>
    <n v="6"/>
  </r>
  <r>
    <s v="Cortés"/>
    <s v="San Antonio de Cortés"/>
    <x v="8"/>
    <n v="25"/>
    <n v="186583.1"/>
    <n v="4664577.5"/>
    <n v="125"/>
  </r>
  <r>
    <s v="Cortés"/>
    <s v="San Antonio de Cortés"/>
    <x v="6"/>
    <n v="1"/>
    <n v="73219"/>
    <n v="73219"/>
    <n v="30"/>
  </r>
  <r>
    <s v="Cortés"/>
    <s v="San Manuel"/>
    <x v="3"/>
    <n v="1"/>
    <n v="153650"/>
    <n v="153650"/>
    <n v="25"/>
  </r>
  <r>
    <s v="Cortés"/>
    <s v="San Manuel"/>
    <x v="1"/>
    <n v="1"/>
    <n v="88375.8"/>
    <n v="88375.8"/>
    <n v="6"/>
  </r>
  <r>
    <s v="Cortés"/>
    <s v="San Manuel"/>
    <x v="2"/>
    <n v="1"/>
    <n v="287000"/>
    <n v="287000"/>
    <n v="12"/>
  </r>
  <r>
    <s v="Cortés"/>
    <s v="San Manuel"/>
    <x v="7"/>
    <n v="1"/>
    <n v="730300"/>
    <n v="730300"/>
    <n v="20"/>
  </r>
  <r>
    <s v="Cortés"/>
    <s v="Santa Cruz de Yojoa"/>
    <x v="0"/>
    <n v="1"/>
    <n v="379606.5"/>
    <n v="379606.5"/>
    <n v="53"/>
  </r>
  <r>
    <s v="Cortés"/>
    <s v="Santa Cruz de Yojoa"/>
    <x v="0"/>
    <n v="1"/>
    <n v="379606.5"/>
    <n v="379606.5"/>
    <n v="53"/>
  </r>
  <r>
    <s v="Cortés"/>
    <s v="Santa Cruz de Yojoa"/>
    <x v="5"/>
    <n v="1"/>
    <n v="55212"/>
    <n v="55212"/>
    <n v="20"/>
  </r>
  <r>
    <s v="Cortés"/>
    <s v="Santa Cruz de Yojoa"/>
    <x v="7"/>
    <n v="1"/>
    <n v="730300"/>
    <n v="730300"/>
    <n v="20"/>
  </r>
  <r>
    <s v="Cortés"/>
    <s v="Santa Cruz de Yojoa"/>
    <x v="1"/>
    <n v="1"/>
    <n v="88375.8"/>
    <n v="88375.8"/>
    <n v="6"/>
  </r>
  <r>
    <s v="Cortés"/>
    <s v="Santa Cruz de Yojoa"/>
    <x v="8"/>
    <n v="25"/>
    <n v="186583.1"/>
    <n v="4664577.5"/>
    <n v="125"/>
  </r>
  <r>
    <s v="Cortés"/>
    <s v="Santa Cruz de Yojoa"/>
    <x v="6"/>
    <n v="1"/>
    <n v="73219"/>
    <n v="73219"/>
    <n v="30"/>
  </r>
  <r>
    <s v="Cortés"/>
    <s v="Santa Cruz de Yojoa"/>
    <x v="2"/>
    <n v="1"/>
    <n v="287000"/>
    <n v="287000"/>
    <n v="12"/>
  </r>
  <r>
    <s v="Cortés"/>
    <s v="Villanueva"/>
    <x v="0"/>
    <n v="1"/>
    <n v="379606.5"/>
    <n v="379606.5"/>
    <n v="53"/>
  </r>
  <r>
    <s v="Cortés"/>
    <s v="Villanueva"/>
    <x v="0"/>
    <n v="1"/>
    <n v="379606.5"/>
    <n v="379606.5"/>
    <n v="53"/>
  </r>
  <r>
    <s v="Cortés"/>
    <s v="Villanueva"/>
    <x v="3"/>
    <n v="1"/>
    <n v="153650"/>
    <n v="153650"/>
    <n v="25"/>
  </r>
  <r>
    <s v="Cortés"/>
    <s v="Villanueva"/>
    <x v="5"/>
    <n v="1"/>
    <n v="55212"/>
    <n v="55212"/>
    <n v="20"/>
  </r>
  <r>
    <s v="Cortés"/>
    <s v="Villanueva"/>
    <x v="7"/>
    <n v="1"/>
    <n v="730300"/>
    <n v="730300"/>
    <n v="20"/>
  </r>
  <r>
    <s v="Cortés"/>
    <s v="Villanueva"/>
    <x v="1"/>
    <n v="1"/>
    <n v="88375.8"/>
    <n v="88375.8"/>
    <n v="6"/>
  </r>
  <r>
    <s v="Cortés"/>
    <s v="Villanueva"/>
    <x v="8"/>
    <n v="25"/>
    <n v="186583.1"/>
    <n v="4664577.5"/>
    <n v="125"/>
  </r>
  <r>
    <s v="Cortés"/>
    <s v="Villanueva"/>
    <x v="2"/>
    <n v="1"/>
    <n v="287000"/>
    <n v="287000"/>
    <n v="12"/>
  </r>
  <r>
    <s v="Cortés"/>
    <s v="Villanueva"/>
    <x v="6"/>
    <n v="1"/>
    <n v="73219"/>
    <n v="73219"/>
    <n v="30"/>
  </r>
  <r>
    <s v="El Paraíso"/>
    <s v="Alacua"/>
    <x v="11"/>
    <n v="1"/>
    <n v="1400818.5"/>
    <n v="1400818.5"/>
    <n v="15"/>
  </r>
  <r>
    <s v="El Paraíso"/>
    <s v="Alacua"/>
    <x v="11"/>
    <n v="1"/>
    <n v="1400818.5"/>
    <n v="1400818.5"/>
    <n v="15"/>
  </r>
  <r>
    <s v="El Paraíso"/>
    <s v="Alacua"/>
    <x v="1"/>
    <n v="1"/>
    <n v="88375.8"/>
    <n v="88375.8"/>
    <n v="6"/>
  </r>
  <r>
    <s v="El Paraíso"/>
    <s v="Alacua"/>
    <x v="1"/>
    <n v="1"/>
    <n v="88375.8"/>
    <n v="88375.8"/>
    <n v="6"/>
  </r>
  <r>
    <s v="El Paraíso"/>
    <s v="Danli"/>
    <x v="8"/>
    <n v="25"/>
    <n v="186583.1"/>
    <n v="4664577.5"/>
    <n v="125"/>
  </r>
  <r>
    <s v="El Paraíso"/>
    <s v="Danli"/>
    <x v="6"/>
    <n v="1"/>
    <n v="73219"/>
    <n v="73219"/>
    <n v="30"/>
  </r>
  <r>
    <s v="El Paraíso"/>
    <s v="Danli"/>
    <x v="6"/>
    <n v="1"/>
    <n v="73219"/>
    <n v="73219"/>
    <n v="30"/>
  </r>
  <r>
    <s v="El Paraíso"/>
    <s v="Danli"/>
    <x v="1"/>
    <n v="8"/>
    <n v="88375.8"/>
    <n v="707006.4"/>
    <n v="16"/>
  </r>
  <r>
    <s v="El Paraíso"/>
    <s v="El Paraíso"/>
    <x v="6"/>
    <n v="1"/>
    <n v="73219"/>
    <n v="73219"/>
    <n v="30"/>
  </r>
  <r>
    <s v="El Paraíso"/>
    <s v="El Paraíso"/>
    <x v="11"/>
    <n v="2"/>
    <n v="1400818.5"/>
    <n v="2801637"/>
    <n v="41"/>
  </r>
  <r>
    <s v="El Paraíso"/>
    <s v="Jamastran"/>
    <x v="2"/>
    <n v="5"/>
    <n v="287000"/>
    <n v="1435000"/>
    <n v="17"/>
  </r>
  <r>
    <s v="El Paraíso"/>
    <s v="San Lucas"/>
    <x v="11"/>
    <n v="2"/>
    <n v="1400818.5"/>
    <n v="2801637"/>
    <n v="41"/>
  </r>
  <r>
    <s v="El Paraíso"/>
    <s v="San Lucas"/>
    <x v="5"/>
    <n v="3"/>
    <n v="55212"/>
    <n v="165636"/>
    <n v="66"/>
  </r>
  <r>
    <s v="El Paraíso"/>
    <s v="Santa María Real"/>
    <x v="11"/>
    <n v="2"/>
    <n v="1400818.5"/>
    <n v="2801637"/>
    <n v="41"/>
  </r>
  <r>
    <s v="El Paraíso"/>
    <s v="Trojes"/>
    <x v="2"/>
    <n v="1"/>
    <n v="287000"/>
    <n v="287000"/>
    <n v="12"/>
  </r>
  <r>
    <s v="Francisco Morazan"/>
    <s v="Valle de Ángeles"/>
    <x v="8"/>
    <n v="100"/>
    <n v="186583.1"/>
    <n v="18658310"/>
    <n v="500"/>
  </r>
  <r>
    <s v="Francisco Morazán"/>
    <s v="Alubaren"/>
    <x v="6"/>
    <n v="3"/>
    <n v="73219"/>
    <n v="219657"/>
    <n v="33"/>
  </r>
  <r>
    <s v="Francisco Morazán"/>
    <s v="Azacualpa"/>
    <x v="8"/>
    <n v="25"/>
    <n v="186583.1"/>
    <n v="4664577.5"/>
    <n v="125"/>
  </r>
  <r>
    <s v="Francisco Morazán"/>
    <s v="Azacualpa"/>
    <x v="2"/>
    <n v="1"/>
    <n v="287000"/>
    <n v="287000"/>
    <n v="12"/>
  </r>
  <r>
    <s v="Francisco Morazán"/>
    <s v="Distrito Central"/>
    <x v="8"/>
    <n v="25"/>
    <n v="186583.1"/>
    <n v="4664577.5"/>
    <n v="125"/>
  </r>
  <r>
    <s v="Francisco Morazán"/>
    <s v="Distrito Central"/>
    <x v="8"/>
    <n v="25"/>
    <n v="186583.1"/>
    <n v="4664577.5"/>
    <n v="125"/>
  </r>
  <r>
    <s v="Francisco Morazán"/>
    <s v="Lepaterique"/>
    <x v="6"/>
    <n v="1"/>
    <n v="73219"/>
    <n v="73219"/>
    <n v="30"/>
  </r>
  <r>
    <s v="Francisco Morazán"/>
    <s v="Lepaterique"/>
    <x v="8"/>
    <n v="25"/>
    <n v="186583.1"/>
    <n v="4664577.5"/>
    <n v="125"/>
  </r>
  <r>
    <s v="Francisco Morazán"/>
    <s v="Lepaterique"/>
    <x v="8"/>
    <n v="25"/>
    <n v="186583.1"/>
    <n v="4664577.5"/>
    <n v="125"/>
  </r>
  <r>
    <s v="Francisco Morazán"/>
    <s v="Lepaterique"/>
    <x v="8"/>
    <n v="25"/>
    <n v="186583.1"/>
    <n v="4664577.5"/>
    <n v="125"/>
  </r>
  <r>
    <s v="Francisco Morazán"/>
    <s v="Lepaterique"/>
    <x v="11"/>
    <n v="2"/>
    <n v="1400818.5"/>
    <n v="2801637"/>
    <n v="12"/>
  </r>
  <r>
    <s v="Francisco Morazán"/>
    <s v="Sabanagrande"/>
    <x v="8"/>
    <n v="25"/>
    <n v="186583.1"/>
    <n v="4664577.5"/>
    <n v="125"/>
  </r>
  <r>
    <s v="Francisco Morazán"/>
    <s v="San Antonio de Oriente"/>
    <x v="2"/>
    <n v="2"/>
    <n v="287000"/>
    <n v="574000"/>
    <n v="39"/>
  </r>
  <r>
    <s v="Francisco Morazán"/>
    <s v="San Francisco_x000a_ de Oriente"/>
    <x v="1"/>
    <n v="8"/>
    <n v="88375.8"/>
    <n v="707006.4"/>
    <n v="16"/>
  </r>
  <r>
    <s v="Francisco Morazán"/>
    <s v="Santa Ana"/>
    <x v="6"/>
    <n v="1"/>
    <n v="73219"/>
    <n v="73219"/>
    <n v="30"/>
  </r>
  <r>
    <s v="Francisco Morazán"/>
    <s v="Santa Lucia"/>
    <x v="11"/>
    <n v="2"/>
    <n v="1400818.5"/>
    <n v="2801637"/>
    <n v="12"/>
  </r>
  <r>
    <s v="Francisco Morazán"/>
    <s v="Talanga"/>
    <x v="11"/>
    <n v="1"/>
    <n v="1400818.5"/>
    <n v="1400818.5"/>
    <n v="15"/>
  </r>
  <r>
    <s v="Francisco Morazán"/>
    <s v="Talanga"/>
    <x v="8"/>
    <n v="25"/>
    <n v="186583.1"/>
    <n v="4664577.5"/>
    <n v="125"/>
  </r>
  <r>
    <s v="Francisco Morazán"/>
    <s v="Talanga"/>
    <x v="2"/>
    <n v="1"/>
    <n v="287000"/>
    <n v="287000"/>
    <n v="12"/>
  </r>
  <r>
    <s v="Francisco Morazán"/>
    <s v="Talanga"/>
    <x v="3"/>
    <n v="2"/>
    <n v="153650"/>
    <n v="307300"/>
    <n v="50"/>
  </r>
  <r>
    <s v="Francisco Morazán"/>
    <s v="Tegucigalpa"/>
    <x v="12"/>
    <n v="1"/>
    <n v="2562773.4"/>
    <n v="2562773.4"/>
    <n v="12"/>
  </r>
  <r>
    <s v="Gracias a Dios"/>
    <s v="Ahuas"/>
    <x v="8"/>
    <n v="25"/>
    <n v="186583.1"/>
    <n v="4664577.5"/>
    <n v="125"/>
  </r>
  <r>
    <s v="Gracias a Dios"/>
    <s v="Ahuas"/>
    <x v="5"/>
    <n v="1"/>
    <n v="55212"/>
    <n v="55212"/>
    <n v="20"/>
  </r>
  <r>
    <s v="Gracias a Dios"/>
    <s v="Ahuas"/>
    <x v="6"/>
    <n v="1"/>
    <n v="73219"/>
    <n v="73219"/>
    <n v="30"/>
  </r>
  <r>
    <s v="Gracias a Dios"/>
    <s v="Ahuas"/>
    <x v="1"/>
    <n v="1"/>
    <n v="88375.8"/>
    <n v="88375.8"/>
    <n v="6"/>
  </r>
  <r>
    <s v="Gracias a Dios"/>
    <s v="Ahuas"/>
    <x v="2"/>
    <n v="1"/>
    <n v="287000"/>
    <n v="287000"/>
    <n v="12"/>
  </r>
  <r>
    <s v="Gracias a Dios"/>
    <s v="Brus Laguna"/>
    <x v="6"/>
    <n v="1"/>
    <n v="73219"/>
    <n v="73219"/>
    <n v="30"/>
  </r>
  <r>
    <s v="Gracias a Dios"/>
    <s v="Brus Laguna"/>
    <x v="5"/>
    <n v="1"/>
    <n v="55212"/>
    <n v="55212"/>
    <n v="20"/>
  </r>
  <r>
    <s v="Gracias a Dios"/>
    <s v="Brus Laguna"/>
    <x v="1"/>
    <n v="1"/>
    <n v="88375.8"/>
    <n v="88375.8"/>
    <n v="6"/>
  </r>
  <r>
    <s v="Gracias a Dios"/>
    <s v="Brus Laguna"/>
    <x v="2"/>
    <n v="1"/>
    <n v="287000"/>
    <n v="287000"/>
    <n v="12"/>
  </r>
  <r>
    <s v="Gracias a Dios"/>
    <s v="Brus Laguna"/>
    <x v="8"/>
    <n v="25"/>
    <n v="186583.1"/>
    <n v="4664577.5"/>
    <n v="125"/>
  </r>
  <r>
    <s v="Gracias a Dios"/>
    <s v="Brus Laguna"/>
    <x v="2"/>
    <n v="1"/>
    <n v="287000"/>
    <n v="287000"/>
    <n v="12"/>
  </r>
  <r>
    <s v="Gracias a Dios"/>
    <s v="Brus Laguna"/>
    <x v="4"/>
    <n v="1"/>
    <n v="775000"/>
    <n v="775000"/>
    <n v="17"/>
  </r>
  <r>
    <s v="Gracias a Dios"/>
    <s v="Brus Laguna"/>
    <x v="7"/>
    <n v="2"/>
    <n v="730300"/>
    <n v="1460600"/>
    <n v="40"/>
  </r>
  <r>
    <s v="Gracias a Dios"/>
    <s v="Juan Francisco Bulnes "/>
    <x v="1"/>
    <n v="1"/>
    <n v="88375.8"/>
    <n v="88375.8"/>
    <n v="6"/>
  </r>
  <r>
    <s v="Gracias a Dios"/>
    <s v="Juan Francisco Bulnes "/>
    <x v="4"/>
    <n v="1"/>
    <n v="775000"/>
    <n v="775000"/>
    <n v="25"/>
  </r>
  <r>
    <s v="Gracias a Dios"/>
    <s v="Juan Francisco Bulnes "/>
    <x v="2"/>
    <n v="1"/>
    <n v="287000"/>
    <n v="287000"/>
    <n v="12"/>
  </r>
  <r>
    <s v="Gracias a Dios"/>
    <s v="Juan Francisco Bulnes "/>
    <x v="8"/>
    <n v="25"/>
    <n v="186583.1"/>
    <n v="4664577.5"/>
    <n v="125"/>
  </r>
  <r>
    <s v="Gracias a Dios"/>
    <s v="Juan Francisco Bulnes "/>
    <x v="1"/>
    <n v="1"/>
    <n v="88375.8"/>
    <n v="88375.8"/>
    <n v="6"/>
  </r>
  <r>
    <s v="Gracias a Dios"/>
    <s v="Juan Francisco Bulnes "/>
    <x v="5"/>
    <n v="1"/>
    <n v="55212"/>
    <n v="55212"/>
    <n v="20"/>
  </r>
  <r>
    <s v="Gracias a Dios"/>
    <s v="Juan Francisco Bulnes "/>
    <x v="6"/>
    <n v="1"/>
    <n v="73219"/>
    <n v="73219"/>
    <n v="30"/>
  </r>
  <r>
    <s v="Gracias a Dios"/>
    <s v="Puerto Lempira"/>
    <x v="0"/>
    <n v="1"/>
    <n v="379606.5"/>
    <n v="379606.5"/>
    <n v="53"/>
  </r>
  <r>
    <s v="Gracias a Dios"/>
    <s v="Puerto Lempira"/>
    <x v="7"/>
    <n v="1"/>
    <n v="730300"/>
    <n v="730300"/>
    <n v="20"/>
  </r>
  <r>
    <s v="Gracias a Dios"/>
    <s v="Puerto Lempira"/>
    <x v="6"/>
    <n v="1"/>
    <n v="73219"/>
    <n v="73219"/>
    <n v="30"/>
  </r>
  <r>
    <s v="Gracias a Dios"/>
    <s v="Puerto Lempira"/>
    <x v="4"/>
    <n v="5"/>
    <n v="775000"/>
    <n v="3875000"/>
    <n v="125"/>
  </r>
  <r>
    <s v="Gracias a Dios"/>
    <s v="Puerto Lempira"/>
    <x v="2"/>
    <n v="1"/>
    <m/>
    <m/>
    <m/>
  </r>
  <r>
    <s v="Gracias a Dios"/>
    <s v="Puerto Lempira"/>
    <x v="8"/>
    <n v="25"/>
    <m/>
    <m/>
    <m/>
  </r>
  <r>
    <s v="Gracias a Dios"/>
    <s v="Puerto Lempira"/>
    <x v="1"/>
    <n v="1"/>
    <m/>
    <m/>
    <m/>
  </r>
  <r>
    <s v="Gracias a Dios"/>
    <s v="Villeda Morales"/>
    <x v="0"/>
    <n v="1"/>
    <n v="379606.5"/>
    <n v="379606.5"/>
    <n v="53"/>
  </r>
  <r>
    <s v="Gracias a Dios"/>
    <s v="Villeda Morales"/>
    <x v="6"/>
    <n v="1"/>
    <n v="73219"/>
    <n v="73219"/>
    <n v="30"/>
  </r>
  <r>
    <s v="Gracias a Dios"/>
    <s v="Villeda Morales"/>
    <x v="4"/>
    <n v="1"/>
    <n v="775000"/>
    <n v="775000"/>
    <n v="25"/>
  </r>
  <r>
    <s v="Gracias a Dios"/>
    <s v="Villeda Morales"/>
    <x v="5"/>
    <n v="1"/>
    <n v="55212"/>
    <n v="55212"/>
    <n v="20"/>
  </r>
  <r>
    <s v="Gracias a Dios"/>
    <s v="Villeda Morales"/>
    <x v="8"/>
    <n v="25"/>
    <n v="186583.1"/>
    <n v="4664577.5"/>
    <n v="125"/>
  </r>
  <r>
    <s v="Gracias a Dios"/>
    <s v="Villeda Morales"/>
    <x v="1"/>
    <n v="1"/>
    <n v="88375.8"/>
    <n v="88375.8"/>
    <n v="6"/>
  </r>
  <r>
    <s v="Gracias a Dios"/>
    <s v="Wampusirpi "/>
    <x v="1"/>
    <n v="1"/>
    <n v="88375.8"/>
    <n v="88375.8"/>
    <n v="6"/>
  </r>
  <r>
    <s v="Gracias a Dios"/>
    <s v="Wampusirpi "/>
    <x v="2"/>
    <n v="1"/>
    <n v="287000"/>
    <n v="287000"/>
    <n v="12"/>
  </r>
  <r>
    <s v="Gracias a Dios"/>
    <s v="Wampusirpi "/>
    <x v="8"/>
    <n v="25"/>
    <n v="186583.1"/>
    <n v="4664577.5"/>
    <n v="125"/>
  </r>
  <r>
    <s v="Gracias a Dios"/>
    <s v="Wampusirpi "/>
    <x v="7"/>
    <n v="1"/>
    <n v="730300"/>
    <n v="730300"/>
    <n v="20"/>
  </r>
  <r>
    <s v="Gracias a Dios"/>
    <s v="Wampusirpi "/>
    <x v="0"/>
    <n v="1"/>
    <n v="379606.5"/>
    <n v="379606.5"/>
    <n v="20"/>
  </r>
  <r>
    <s v="Intibucá"/>
    <s v="Camasca"/>
    <x v="2"/>
    <n v="1"/>
    <n v="287000"/>
    <n v="287000"/>
    <n v="12"/>
  </r>
  <r>
    <s v="Intibucá"/>
    <s v="Colomoncagua"/>
    <x v="2"/>
    <n v="1"/>
    <n v="287000"/>
    <n v="287000"/>
    <n v="12"/>
  </r>
  <r>
    <s v="Intibucá"/>
    <s v="Colomoncagua"/>
    <x v="5"/>
    <n v="1"/>
    <n v="55212"/>
    <n v="55212"/>
    <n v="20"/>
  </r>
  <r>
    <s v="Intibucá"/>
    <s v="Concepción"/>
    <x v="2"/>
    <n v="1"/>
    <n v="287000"/>
    <n v="287000"/>
    <n v="12"/>
  </r>
  <r>
    <s v="Intibucá"/>
    <s v="Intibucá"/>
    <x v="11"/>
    <n v="1"/>
    <n v="1400818.5"/>
    <n v="1400818.5"/>
    <n v="15"/>
  </r>
  <r>
    <s v="Intibucá"/>
    <s v="Intibucá"/>
    <x v="8"/>
    <n v="25"/>
    <n v="186583.1"/>
    <n v="4664577.5"/>
    <n v="125"/>
  </r>
  <r>
    <s v="Intibucá"/>
    <s v="Intibucá"/>
    <x v="7"/>
    <n v="1"/>
    <n v="730300"/>
    <n v="730300"/>
    <n v="20"/>
  </r>
  <r>
    <s v="Intibucá"/>
    <s v="Intibucá"/>
    <x v="5"/>
    <n v="1"/>
    <n v="55212"/>
    <n v="55212"/>
    <n v="20"/>
  </r>
  <r>
    <s v="Intibucá"/>
    <s v="Intibucá"/>
    <x v="7"/>
    <n v="1"/>
    <n v="730300"/>
    <n v="730300"/>
    <n v="20"/>
  </r>
  <r>
    <s v="Intibucá"/>
    <s v="Intibucá"/>
    <x v="12"/>
    <n v="2"/>
    <n v="2562773.4"/>
    <n v="5125546.8"/>
    <n v="50"/>
  </r>
  <r>
    <s v="Intibucá"/>
    <s v="Intibucá"/>
    <x v="5"/>
    <n v="7"/>
    <n v="55212"/>
    <n v="386484"/>
    <n v="110"/>
  </r>
  <r>
    <s v="Intibucá"/>
    <s v="Jesus de otoro"/>
    <x v="11"/>
    <n v="1"/>
    <n v="1400818.5"/>
    <n v="1400818.5"/>
    <n v="15"/>
  </r>
  <r>
    <s v="Intibucá"/>
    <s v="Jesus de otoro"/>
    <x v="0"/>
    <n v="1"/>
    <n v="379606.5"/>
    <n v="379606.5"/>
    <n v="53"/>
  </r>
  <r>
    <s v="Intibucá"/>
    <s v="Jesus de otoro"/>
    <x v="8"/>
    <n v="25"/>
    <n v="186583.1"/>
    <n v="4664577.5"/>
    <n v="125"/>
  </r>
  <r>
    <s v="Intibucá"/>
    <s v="Jesus de otoro"/>
    <x v="7"/>
    <n v="1"/>
    <n v="730300"/>
    <n v="730300"/>
    <n v="20"/>
  </r>
  <r>
    <s v="Intibucá"/>
    <s v="Jesus de otoro"/>
    <x v="5"/>
    <n v="1"/>
    <n v="55212"/>
    <n v="55212"/>
    <n v="20"/>
  </r>
  <r>
    <s v="Intibucá"/>
    <s v="Magdalena"/>
    <x v="2"/>
    <n v="1"/>
    <n v="287000"/>
    <n v="287000"/>
    <n v="12"/>
  </r>
  <r>
    <s v="Intibucá"/>
    <s v="Masanguara"/>
    <x v="11"/>
    <n v="1"/>
    <n v="1400818.5"/>
    <n v="1400818.5"/>
    <n v="15"/>
  </r>
  <r>
    <s v="Intibucá"/>
    <s v="Masanguara"/>
    <x v="0"/>
    <n v="1"/>
    <n v="379606.5"/>
    <n v="379606.5"/>
    <n v="53"/>
  </r>
  <r>
    <s v="Intibucá"/>
    <s v="Masanguara"/>
    <x v="8"/>
    <n v="25"/>
    <n v="186583.1"/>
    <n v="4664577.5"/>
    <n v="125"/>
  </r>
  <r>
    <s v="Intibucá"/>
    <s v="Masanguara"/>
    <x v="7"/>
    <n v="1"/>
    <n v="730300"/>
    <n v="730300"/>
    <n v="20"/>
  </r>
  <r>
    <s v="Intibucá"/>
    <s v="San Antonio"/>
    <x v="2"/>
    <n v="1"/>
    <n v="287000"/>
    <n v="287000"/>
    <n v="12"/>
  </r>
  <r>
    <s v="Intibucá"/>
    <s v="San Francisco de Opalaca"/>
    <x v="11"/>
    <n v="1"/>
    <n v="1400818.5"/>
    <n v="1400818.5"/>
    <n v="15"/>
  </r>
  <r>
    <s v="Intibucá"/>
    <s v="San Francisco de Opalaca"/>
    <x v="8"/>
    <n v="25"/>
    <n v="186583.1"/>
    <n v="4664577.5"/>
    <n v="125"/>
  </r>
  <r>
    <s v="Intibucá"/>
    <s v="San Francisco de Opalaca"/>
    <x v="7"/>
    <n v="1"/>
    <n v="730300"/>
    <n v="730300"/>
    <n v="20"/>
  </r>
  <r>
    <s v="Intibucá"/>
    <s v="San Isidro"/>
    <x v="0"/>
    <n v="1"/>
    <n v="379606.5"/>
    <n v="379606.5"/>
    <n v="53"/>
  </r>
  <r>
    <s v="Intibucá"/>
    <s v="Santa Lucia"/>
    <x v="2"/>
    <n v="1"/>
    <n v="287000"/>
    <n v="287000"/>
    <n v="12"/>
  </r>
  <r>
    <s v="Intibucá"/>
    <s v="Yaranmaguila"/>
    <x v="11"/>
    <n v="1"/>
    <n v="1400818.5"/>
    <n v="1400818.5"/>
    <n v="15"/>
  </r>
  <r>
    <s v="Intibucá"/>
    <s v="Yaranmaguila"/>
    <x v="8"/>
    <n v="25"/>
    <n v="186583.1"/>
    <n v="4664577.5"/>
    <n v="125"/>
  </r>
  <r>
    <s v="Intibucá"/>
    <s v="Yaranmaguila"/>
    <x v="7"/>
    <n v="1"/>
    <n v="730300"/>
    <n v="730300"/>
    <n v="20"/>
  </r>
  <r>
    <s v="Intibucá"/>
    <s v="Yaranmaguila"/>
    <x v="5"/>
    <n v="1"/>
    <n v="55212"/>
    <n v="55212"/>
    <n v="20"/>
  </r>
  <r>
    <s v="Intibucá"/>
    <s v="Yaranmaguila"/>
    <x v="6"/>
    <n v="2"/>
    <n v="73219"/>
    <n v="146438"/>
    <n v="41"/>
  </r>
  <r>
    <s v="Islas de la Bahía"/>
    <s v="Guanaja"/>
    <x v="4"/>
    <n v="1"/>
    <n v="775000"/>
    <n v="775000"/>
    <n v="25"/>
  </r>
  <r>
    <s v="Islas de la Bahía"/>
    <s v="José Santos Guardiola"/>
    <x v="4"/>
    <n v="1"/>
    <n v="775000"/>
    <n v="775000"/>
    <n v="25"/>
  </r>
  <r>
    <s v="Islas de la Bahía"/>
    <s v="José Santos Guardiola"/>
    <x v="2"/>
    <n v="1"/>
    <n v="287000"/>
    <n v="287000"/>
    <n v="12"/>
  </r>
  <r>
    <s v="Islas de la Bahía"/>
    <s v="José Santos Guardiola"/>
    <x v="8"/>
    <n v="50"/>
    <n v="186583.1"/>
    <n v="9329155"/>
    <n v="250"/>
  </r>
  <r>
    <s v="Islas de la Bahía"/>
    <s v="Roatán"/>
    <x v="4"/>
    <n v="2"/>
    <n v="775000"/>
    <n v="1550000"/>
    <n v="50"/>
  </r>
  <r>
    <s v="Islas de la Bahía"/>
    <s v="Roatán"/>
    <x v="7"/>
    <n v="1"/>
    <n v="730300"/>
    <n v="730300"/>
    <n v="20"/>
  </r>
  <r>
    <s v="Islas de la Bahía"/>
    <s v="Utila"/>
    <x v="4"/>
    <n v="1"/>
    <n v="775000"/>
    <n v="775000"/>
    <n v="25"/>
  </r>
  <r>
    <s v="La Paz"/>
    <s v="Cane"/>
    <x v="8"/>
    <n v="25"/>
    <n v="186583.1"/>
    <n v="4664577.5"/>
    <n v="125"/>
  </r>
  <r>
    <s v="La Paz"/>
    <s v="Cane"/>
    <x v="1"/>
    <n v="1"/>
    <n v="88375.8"/>
    <n v="88375.8"/>
    <n v="6"/>
  </r>
  <r>
    <s v="La Paz"/>
    <s v="La Paz"/>
    <x v="1"/>
    <n v="8"/>
    <n v="88375.8"/>
    <n v="707006.4"/>
    <n v="16"/>
  </r>
  <r>
    <s v="La Paz"/>
    <s v="La Paz"/>
    <x v="8"/>
    <n v="25"/>
    <m/>
    <m/>
    <m/>
  </r>
  <r>
    <s v="La Paz"/>
    <s v="Marcala"/>
    <x v="11"/>
    <n v="2"/>
    <n v="1400818.5"/>
    <n v="2801637"/>
    <n v="12"/>
  </r>
  <r>
    <s v="La Paz"/>
    <s v="Márcala"/>
    <x v="6"/>
    <n v="1"/>
    <n v="73219"/>
    <n v="73219"/>
    <n v="30"/>
  </r>
  <r>
    <s v="La Paz"/>
    <s v="Márcala"/>
    <x v="8"/>
    <n v="25"/>
    <n v="186583.1"/>
    <n v="4664577.5"/>
    <n v="125"/>
  </r>
  <r>
    <s v="La Paz"/>
    <s v="San José"/>
    <x v="11"/>
    <n v="2"/>
    <n v="1400818.5"/>
    <n v="2801637"/>
    <n v="12"/>
  </r>
  <r>
    <s v="La Paz"/>
    <s v="San José"/>
    <x v="5"/>
    <n v="5"/>
    <n v="55212"/>
    <n v="276060"/>
    <n v="110"/>
  </r>
  <r>
    <s v="La Paz"/>
    <s v="San José"/>
    <x v="6"/>
    <n v="3"/>
    <n v="73219"/>
    <n v="219657"/>
    <n v="177"/>
  </r>
  <r>
    <s v="La Paz"/>
    <s v="Santiago de Puringla"/>
    <x v="11"/>
    <n v="2"/>
    <n v="1400818.5"/>
    <n v="2801637"/>
    <n v="12"/>
  </r>
  <r>
    <s v="Lempira"/>
    <s v="Belén"/>
    <x v="11"/>
    <n v="1"/>
    <n v="1400818.5"/>
    <n v="1400818.5"/>
    <n v="15"/>
  </r>
  <r>
    <s v="Lempira"/>
    <s v="Belén"/>
    <x v="1"/>
    <n v="1"/>
    <n v="88375.8"/>
    <n v="88375.8"/>
    <n v="6"/>
  </r>
  <r>
    <s v="Lempira"/>
    <s v="Belén"/>
    <x v="2"/>
    <n v="1"/>
    <n v="287000"/>
    <n v="287000"/>
    <n v="12"/>
  </r>
  <r>
    <s v="Lempira"/>
    <s v="Belén"/>
    <x v="5"/>
    <n v="1"/>
    <n v="55212"/>
    <n v="55212"/>
    <n v="20"/>
  </r>
  <r>
    <s v="Lempira"/>
    <s v="Belén"/>
    <x v="8"/>
    <n v="25"/>
    <n v="186583.1"/>
    <n v="4664577.5"/>
    <n v="125"/>
  </r>
  <r>
    <s v="Lempira"/>
    <s v="Belén"/>
    <x v="6"/>
    <n v="1"/>
    <n v="73219"/>
    <n v="73219"/>
    <n v="30"/>
  </r>
  <r>
    <s v="Lempira"/>
    <s v="Candelaría"/>
    <x v="2"/>
    <n v="1"/>
    <n v="287000"/>
    <n v="287000"/>
    <n v="12"/>
  </r>
  <r>
    <s v="Lempira"/>
    <s v="Candelaría"/>
    <x v="6"/>
    <n v="1"/>
    <n v="73219"/>
    <n v="73219"/>
    <n v="30"/>
  </r>
  <r>
    <s v="Lempira"/>
    <s v="Cololaca"/>
    <x v="2"/>
    <n v="1"/>
    <n v="287000"/>
    <n v="287000"/>
    <n v="12"/>
  </r>
  <r>
    <s v="Lempira"/>
    <s v="Cololaca"/>
    <x v="6"/>
    <n v="1"/>
    <n v="73219"/>
    <n v="73219"/>
    <n v="30"/>
  </r>
  <r>
    <s v="Lempira"/>
    <s v="Erandique"/>
    <x v="6"/>
    <n v="1"/>
    <n v="73219"/>
    <n v="73219"/>
    <n v="30"/>
  </r>
  <r>
    <s v="Lempira"/>
    <s v="Erandique"/>
    <x v="8"/>
    <n v="25"/>
    <n v="186583.1"/>
    <n v="4664577.5"/>
    <n v="125"/>
  </r>
  <r>
    <s v="Lempira"/>
    <s v="Erandique"/>
    <x v="2"/>
    <n v="1"/>
    <n v="287000"/>
    <n v="287000"/>
    <n v="12"/>
  </r>
  <r>
    <s v="Lempira"/>
    <s v="Gracias"/>
    <x v="1"/>
    <n v="1"/>
    <n v="88375.8"/>
    <n v="88375.8"/>
    <n v="6"/>
  </r>
  <r>
    <s v="Lempira"/>
    <s v="Gracias"/>
    <x v="7"/>
    <n v="1"/>
    <n v="730300"/>
    <n v="730300"/>
    <n v="20"/>
  </r>
  <r>
    <s v="Lempira"/>
    <s v="Gracias"/>
    <x v="2"/>
    <n v="1"/>
    <n v="287000"/>
    <n v="287000"/>
    <n v="12"/>
  </r>
  <r>
    <s v="Lempira"/>
    <s v="Gracias"/>
    <x v="5"/>
    <n v="1"/>
    <n v="55212"/>
    <n v="55212"/>
    <n v="20"/>
  </r>
  <r>
    <s v="Lempira"/>
    <s v="Gracias"/>
    <x v="8"/>
    <n v="25"/>
    <n v="186583.1"/>
    <n v="4664577.5"/>
    <n v="125"/>
  </r>
  <r>
    <s v="Lempira"/>
    <s v="Gracias"/>
    <x v="6"/>
    <n v="1"/>
    <n v="73219"/>
    <n v="73219"/>
    <n v="30"/>
  </r>
  <r>
    <s v="Lempira"/>
    <s v="Gualcince"/>
    <x v="8"/>
    <n v="25"/>
    <n v="186583.1"/>
    <n v="4664577.5"/>
    <n v="125"/>
  </r>
  <r>
    <s v="Lempira"/>
    <s v="Gualcince"/>
    <x v="6"/>
    <n v="1"/>
    <n v="73219"/>
    <n v="73219"/>
    <n v="30"/>
  </r>
  <r>
    <s v="Lempira"/>
    <s v="Gualcince"/>
    <x v="1"/>
    <n v="1"/>
    <n v="88375.8"/>
    <n v="88375.8"/>
    <n v="6"/>
  </r>
  <r>
    <s v="Lempira"/>
    <s v="Gualcince"/>
    <x v="7"/>
    <n v="1"/>
    <n v="730300"/>
    <n v="730300"/>
    <n v="20"/>
  </r>
  <r>
    <s v="Lempira"/>
    <s v="Guarita"/>
    <x v="6"/>
    <n v="1"/>
    <n v="73219"/>
    <n v="73219"/>
    <n v="30"/>
  </r>
  <r>
    <s v="Lempira"/>
    <s v="Guarita"/>
    <x v="2"/>
    <n v="1"/>
    <n v="287000"/>
    <n v="287000"/>
    <n v="12"/>
  </r>
  <r>
    <s v="Lempira"/>
    <s v="La Campa"/>
    <x v="1"/>
    <n v="1"/>
    <n v="88375.8"/>
    <n v="88375.8"/>
    <n v="6"/>
  </r>
  <r>
    <s v="Lempira"/>
    <s v="La Campa"/>
    <x v="7"/>
    <n v="1"/>
    <n v="730300"/>
    <n v="730300"/>
    <n v="20"/>
  </r>
  <r>
    <s v="Lempira"/>
    <s v="La Campa"/>
    <x v="2"/>
    <n v="1"/>
    <n v="287000"/>
    <n v="287000"/>
    <n v="12"/>
  </r>
  <r>
    <s v="Lempira"/>
    <s v="La Campa"/>
    <x v="5"/>
    <n v="1"/>
    <n v="55212"/>
    <n v="55212"/>
    <n v="20"/>
  </r>
  <r>
    <s v="Lempira"/>
    <s v="La Campa"/>
    <x v="8"/>
    <n v="25"/>
    <n v="186583.1"/>
    <n v="4664577.5"/>
    <n v="125"/>
  </r>
  <r>
    <s v="Lempira"/>
    <s v="La Campa"/>
    <x v="6"/>
    <n v="1"/>
    <n v="73219"/>
    <n v="73219"/>
    <n v="30"/>
  </r>
  <r>
    <s v="Lempira"/>
    <s v="La Iguala"/>
    <x v="0"/>
    <n v="1"/>
    <n v="379606.5"/>
    <n v="379606.5"/>
    <n v="53"/>
  </r>
  <r>
    <s v="Lempira"/>
    <s v="La Iguala"/>
    <x v="7"/>
    <n v="1"/>
    <n v="730300"/>
    <n v="730300"/>
    <n v="20"/>
  </r>
  <r>
    <s v="Lempira"/>
    <s v="La Iguala"/>
    <x v="2"/>
    <n v="1"/>
    <n v="287000"/>
    <n v="287000"/>
    <n v="12"/>
  </r>
  <r>
    <s v="Lempira"/>
    <s v="La Iguala"/>
    <x v="5"/>
    <n v="1"/>
    <n v="55212"/>
    <n v="55212"/>
    <n v="20"/>
  </r>
  <r>
    <s v="Lempira"/>
    <s v="La Iguala"/>
    <x v="8"/>
    <n v="25"/>
    <n v="186583.1"/>
    <n v="4664577.5"/>
    <n v="125"/>
  </r>
  <r>
    <s v="Lempira"/>
    <s v="La Iguala"/>
    <x v="6"/>
    <n v="1"/>
    <n v="73219"/>
    <n v="73219"/>
    <n v="30"/>
  </r>
  <r>
    <s v="Lempira"/>
    <s v="La Unión"/>
    <x v="7"/>
    <n v="1"/>
    <n v="730300"/>
    <n v="730300"/>
    <n v="20"/>
  </r>
  <r>
    <s v="Lempira"/>
    <s v="La Unión"/>
    <x v="2"/>
    <n v="1"/>
    <n v="287000"/>
    <n v="287000"/>
    <n v="12"/>
  </r>
  <r>
    <s v="Lempira"/>
    <s v="La Unión"/>
    <x v="6"/>
    <n v="1"/>
    <n v="73219"/>
    <n v="73219"/>
    <n v="30"/>
  </r>
  <r>
    <s v="Lempira"/>
    <s v="La Virtud"/>
    <x v="6"/>
    <n v="1"/>
    <n v="73219"/>
    <n v="73219"/>
    <n v="30"/>
  </r>
  <r>
    <s v="Lempira"/>
    <s v="La Virtud"/>
    <x v="7"/>
    <n v="1"/>
    <n v="730300"/>
    <n v="730300"/>
    <n v="20"/>
  </r>
  <r>
    <s v="Lempira"/>
    <s v="Las Flores"/>
    <x v="7"/>
    <n v="1"/>
    <n v="730300"/>
    <n v="730300"/>
    <n v="20"/>
  </r>
  <r>
    <s v="Lempira"/>
    <s v="Las Flores"/>
    <x v="2"/>
    <n v="1"/>
    <n v="287000"/>
    <n v="287000"/>
    <n v="12"/>
  </r>
  <r>
    <s v="Lempira"/>
    <s v="Las Flores"/>
    <x v="5"/>
    <n v="1"/>
    <n v="55212"/>
    <n v="55212"/>
    <n v="20"/>
  </r>
  <r>
    <s v="Lempira"/>
    <s v="Las Flores"/>
    <x v="8"/>
    <n v="25"/>
    <n v="186583.1"/>
    <n v="4664577.5"/>
    <n v="125"/>
  </r>
  <r>
    <s v="Lempira"/>
    <s v="Las Flores"/>
    <x v="6"/>
    <n v="1"/>
    <n v="73219"/>
    <n v="73219"/>
    <n v="30"/>
  </r>
  <r>
    <s v="Lempira"/>
    <s v="Lepaera"/>
    <x v="0"/>
    <n v="1"/>
    <n v="379606.5"/>
    <n v="379606.5"/>
    <n v="53"/>
  </r>
  <r>
    <s v="Lempira"/>
    <s v="Lepaera"/>
    <x v="3"/>
    <n v="1"/>
    <n v="153650"/>
    <n v="153650"/>
    <n v="25"/>
  </r>
  <r>
    <s v="Lempira"/>
    <s v="Lepaera"/>
    <x v="7"/>
    <n v="1"/>
    <n v="730300"/>
    <n v="730300"/>
    <n v="20"/>
  </r>
  <r>
    <s v="Lempira"/>
    <s v="Lepaera"/>
    <x v="2"/>
    <n v="1"/>
    <n v="287000"/>
    <n v="287000"/>
    <n v="12"/>
  </r>
  <r>
    <s v="Lempira"/>
    <s v="Lepaera"/>
    <x v="5"/>
    <n v="1"/>
    <n v="55212"/>
    <n v="55212"/>
    <n v="20"/>
  </r>
  <r>
    <s v="Lempira"/>
    <s v="Lepaera"/>
    <x v="8"/>
    <n v="25"/>
    <n v="186583.1"/>
    <n v="4664577.5"/>
    <n v="125"/>
  </r>
  <r>
    <s v="Lempira"/>
    <s v="Lepaera"/>
    <x v="6"/>
    <n v="1"/>
    <n v="73219"/>
    <n v="73219"/>
    <n v="30"/>
  </r>
  <r>
    <s v="Lempira"/>
    <s v="Mapulaca"/>
    <x v="6"/>
    <n v="1"/>
    <n v="73219"/>
    <n v="73219"/>
    <n v="30"/>
  </r>
  <r>
    <s v="Lempira"/>
    <s v="Mapulaca"/>
    <x v="7"/>
    <n v="1"/>
    <n v="730300"/>
    <n v="730300"/>
    <n v="20"/>
  </r>
  <r>
    <s v="Lempira"/>
    <s v="Piraera"/>
    <x v="8"/>
    <n v="25"/>
    <n v="186583.1"/>
    <n v="4664577.5"/>
    <n v="125"/>
  </r>
  <r>
    <s v="Lempira"/>
    <s v="Piraera"/>
    <x v="6"/>
    <n v="1"/>
    <n v="73219"/>
    <n v="73219"/>
    <n v="30"/>
  </r>
  <r>
    <s v="Lempira"/>
    <s v="Piraera"/>
    <x v="1"/>
    <n v="1"/>
    <n v="88375.8"/>
    <n v="88375.8"/>
    <n v="6"/>
  </r>
  <r>
    <s v="Lempira"/>
    <s v="Piraera"/>
    <x v="7"/>
    <n v="1"/>
    <n v="730300"/>
    <n v="730300"/>
    <n v="20"/>
  </r>
  <r>
    <s v="Lempira"/>
    <s v="San Andrés"/>
    <x v="5"/>
    <n v="1"/>
    <n v="55212"/>
    <n v="55212"/>
    <n v="20"/>
  </r>
  <r>
    <s v="Lempira"/>
    <s v="San Andrés"/>
    <x v="8"/>
    <n v="25"/>
    <n v="186583.1"/>
    <n v="4664577.5"/>
    <n v="125"/>
  </r>
  <r>
    <s v="Lempira"/>
    <s v="San Andrés"/>
    <x v="6"/>
    <n v="1"/>
    <n v="73219"/>
    <n v="73219"/>
    <n v="30"/>
  </r>
  <r>
    <s v="Lempira"/>
    <s v="San Andrés"/>
    <x v="1"/>
    <n v="1"/>
    <n v="88375.8"/>
    <n v="88375.8"/>
    <n v="6"/>
  </r>
  <r>
    <s v="Lempira"/>
    <s v="San Andrés"/>
    <x v="7"/>
    <n v="1"/>
    <n v="730300"/>
    <n v="730300"/>
    <n v="20"/>
  </r>
  <r>
    <s v="Lempira"/>
    <s v="San Juan Guarita"/>
    <x v="6"/>
    <n v="1"/>
    <n v="73219"/>
    <n v="73219"/>
    <n v="30"/>
  </r>
  <r>
    <s v="Lempira"/>
    <s v="San Juan Guarita"/>
    <x v="1"/>
    <n v="1"/>
    <n v="88375.8"/>
    <n v="88375.8"/>
    <n v="6"/>
  </r>
  <r>
    <s v="Lempira"/>
    <s v="San Juan Guarita"/>
    <x v="7"/>
    <n v="1"/>
    <n v="730300"/>
    <n v="730300"/>
    <n v="20"/>
  </r>
  <r>
    <s v="Lempira"/>
    <s v="San Manuel Colohete"/>
    <x v="1"/>
    <n v="1"/>
    <n v="88375.8"/>
    <n v="88375.8"/>
    <n v="6"/>
  </r>
  <r>
    <s v="Lempira"/>
    <s v="San Manuel Colohete"/>
    <x v="7"/>
    <n v="1"/>
    <n v="730300"/>
    <n v="730300"/>
    <n v="20"/>
  </r>
  <r>
    <s v="Lempira"/>
    <s v="San Manuel Colohete"/>
    <x v="2"/>
    <n v="1"/>
    <n v="287000"/>
    <n v="287000"/>
    <n v="12"/>
  </r>
  <r>
    <s v="Lempira"/>
    <s v="San Manuel Colohete"/>
    <x v="5"/>
    <n v="1"/>
    <n v="55212"/>
    <n v="55212"/>
    <n v="20"/>
  </r>
  <r>
    <s v="Lempira"/>
    <s v="San Manuel Colohete"/>
    <x v="8"/>
    <n v="25"/>
    <n v="186583.1"/>
    <n v="4664577.5"/>
    <n v="125"/>
  </r>
  <r>
    <s v="Lempira"/>
    <s v="San Manuel Colohete"/>
    <x v="6"/>
    <n v="1"/>
    <n v="73219"/>
    <n v="73219"/>
    <n v="30"/>
  </r>
  <r>
    <s v="Lempira"/>
    <s v="San Marcos de Caiquín"/>
    <x v="1"/>
    <n v="1"/>
    <n v="88375.8"/>
    <n v="88375.8"/>
    <n v="6"/>
  </r>
  <r>
    <s v="Lempira"/>
    <s v="San Marcos de Caiquín"/>
    <x v="7"/>
    <n v="1"/>
    <n v="730300"/>
    <n v="730300"/>
    <n v="20"/>
  </r>
  <r>
    <s v="Lempira"/>
    <s v="San Marcos de Caiquín"/>
    <x v="2"/>
    <n v="1"/>
    <n v="287000"/>
    <n v="287000"/>
    <n v="12"/>
  </r>
  <r>
    <s v="Lempira"/>
    <s v="San Marcos de Caiquín"/>
    <x v="5"/>
    <n v="1"/>
    <n v="55212"/>
    <n v="55212"/>
    <n v="20"/>
  </r>
  <r>
    <s v="Lempira"/>
    <s v="San Marcos de Caiquín"/>
    <x v="8"/>
    <n v="25"/>
    <n v="186583.1"/>
    <n v="4664577.5"/>
    <n v="125"/>
  </r>
  <r>
    <s v="Lempira"/>
    <s v="San Marcos de Caiquín"/>
    <x v="6"/>
    <n v="1"/>
    <n v="73219"/>
    <n v="73219"/>
    <n v="30"/>
  </r>
  <r>
    <s v="Lempira"/>
    <s v="San Rafael"/>
    <x v="6"/>
    <n v="1"/>
    <n v="73219"/>
    <n v="73219"/>
    <n v="30"/>
  </r>
  <r>
    <s v="Lempira"/>
    <s v="San Rafael"/>
    <x v="2"/>
    <n v="1"/>
    <n v="287000"/>
    <n v="287000"/>
    <n v="12"/>
  </r>
  <r>
    <s v="Lempira"/>
    <s v="San Sebastián"/>
    <x v="1"/>
    <n v="1"/>
    <n v="88375.8"/>
    <n v="88375.8"/>
    <n v="6"/>
  </r>
  <r>
    <s v="Lempira"/>
    <s v="San Sebastián"/>
    <x v="7"/>
    <n v="1"/>
    <n v="730300"/>
    <n v="730300"/>
    <n v="20"/>
  </r>
  <r>
    <s v="Lempira"/>
    <s v="San Sebastián"/>
    <x v="2"/>
    <n v="1"/>
    <n v="287000"/>
    <n v="287000"/>
    <n v="12"/>
  </r>
  <r>
    <s v="Lempira"/>
    <s v="San Sebastián"/>
    <x v="5"/>
    <n v="1"/>
    <n v="55212"/>
    <n v="55212"/>
    <n v="20"/>
  </r>
  <r>
    <s v="Lempira"/>
    <s v="San Sebastián"/>
    <x v="8"/>
    <n v="25"/>
    <n v="186583.1"/>
    <n v="4664577.5"/>
    <n v="125"/>
  </r>
  <r>
    <s v="Lempira"/>
    <s v="San Sebastián"/>
    <x v="6"/>
    <n v="1"/>
    <n v="73219"/>
    <n v="73219"/>
    <n v="30"/>
  </r>
  <r>
    <s v="Lempira"/>
    <s v="Santa Cruz"/>
    <x v="1"/>
    <n v="1"/>
    <n v="88375.8"/>
    <n v="88375.8"/>
    <n v="6"/>
  </r>
  <r>
    <s v="Lempira"/>
    <s v="Santa Cruz"/>
    <x v="7"/>
    <n v="1"/>
    <n v="730300"/>
    <n v="730300"/>
    <n v="20"/>
  </r>
  <r>
    <s v="Lempira"/>
    <s v="Santa Cruz"/>
    <x v="2"/>
    <n v="1"/>
    <n v="287000"/>
    <n v="287000"/>
    <n v="12"/>
  </r>
  <r>
    <s v="Lempira"/>
    <s v="Santa Cruz"/>
    <x v="5"/>
    <n v="1"/>
    <n v="55212"/>
    <n v="55212"/>
    <n v="20"/>
  </r>
  <r>
    <s v="Lempira"/>
    <s v="Santa Cruz"/>
    <x v="8"/>
    <n v="25"/>
    <n v="186583.1"/>
    <n v="4664577.5"/>
    <n v="125"/>
  </r>
  <r>
    <s v="Lempira"/>
    <s v="Santa Cruz"/>
    <x v="6"/>
    <n v="1"/>
    <n v="73219"/>
    <n v="73219"/>
    <n v="30"/>
  </r>
  <r>
    <s v="Lempira"/>
    <s v="Talgua"/>
    <x v="6"/>
    <n v="1"/>
    <n v="73219"/>
    <n v="73219"/>
    <n v="30"/>
  </r>
  <r>
    <s v="Lempira"/>
    <s v="Talgua"/>
    <x v="2"/>
    <n v="1"/>
    <n v="287000"/>
    <n v="287000"/>
    <n v="12"/>
  </r>
  <r>
    <s v="Lempira"/>
    <s v="Talgua"/>
    <x v="7"/>
    <n v="1"/>
    <n v="730300"/>
    <n v="730300"/>
    <n v="20"/>
  </r>
  <r>
    <s v="Lempira"/>
    <s v="Tambla"/>
    <x v="6"/>
    <n v="1"/>
    <n v="73219"/>
    <n v="73219"/>
    <n v="30"/>
  </r>
  <r>
    <s v="Lempira"/>
    <s v="Tambla"/>
    <x v="2"/>
    <n v="1"/>
    <n v="287000"/>
    <n v="287000"/>
    <n v="12"/>
  </r>
  <r>
    <s v="Lempira"/>
    <s v="Tambla"/>
    <x v="7"/>
    <n v="1"/>
    <n v="730300"/>
    <n v="730300"/>
    <n v="20"/>
  </r>
  <r>
    <s v="Lempira"/>
    <s v="Valladolid"/>
    <x v="6"/>
    <n v="1"/>
    <n v="73219"/>
    <n v="73219"/>
    <n v="30"/>
  </r>
  <r>
    <s v="Lempira"/>
    <s v="Valladolid"/>
    <x v="2"/>
    <n v="1"/>
    <n v="287000"/>
    <n v="287000"/>
    <n v="12"/>
  </r>
  <r>
    <s v="Lempira"/>
    <s v="Valladolid"/>
    <x v="7"/>
    <n v="1"/>
    <n v="730300"/>
    <n v="730300"/>
    <n v="20"/>
  </r>
  <r>
    <s v="Lempira"/>
    <s v="Virginia"/>
    <x v="6"/>
    <n v="1"/>
    <n v="73219"/>
    <n v="73219"/>
    <n v="30"/>
  </r>
  <r>
    <s v="Lempira"/>
    <s v="Virginia"/>
    <x v="2"/>
    <n v="1"/>
    <n v="287000"/>
    <n v="287000"/>
    <n v="12"/>
  </r>
  <r>
    <s v="Lempira"/>
    <s v="Virginia"/>
    <x v="7"/>
    <n v="1"/>
    <n v="730300"/>
    <n v="730300"/>
    <n v="20"/>
  </r>
  <r>
    <s v="Ocotepeque"/>
    <s v="Belén"/>
    <x v="5"/>
    <n v="1"/>
    <n v="55212"/>
    <n v="55212"/>
    <n v="20"/>
  </r>
  <r>
    <s v="Ocotepeque"/>
    <s v="Concepción "/>
    <x v="11"/>
    <n v="1"/>
    <n v="1400818.5"/>
    <n v="1400818.5"/>
    <n v="15"/>
  </r>
  <r>
    <s v="Ocotepeque"/>
    <s v="Dolores Merendon"/>
    <x v="11"/>
    <n v="1"/>
    <n v="1400818.5"/>
    <n v="1400818.5"/>
    <n v="15"/>
  </r>
  <r>
    <s v="Ocotepeque"/>
    <s v="Fraternidad"/>
    <x v="11"/>
    <n v="1"/>
    <n v="1400818.5"/>
    <n v="1400818.5"/>
    <n v="15"/>
  </r>
  <r>
    <s v="Ocotepeque"/>
    <s v="La Encarnación"/>
    <x v="11"/>
    <n v="1"/>
    <n v="1400818.5"/>
    <n v="1400818.5"/>
    <n v="15"/>
  </r>
  <r>
    <s v="Ocotepeque"/>
    <s v="La Encarnación"/>
    <x v="5"/>
    <n v="1"/>
    <n v="55212"/>
    <n v="55212"/>
    <n v="20"/>
  </r>
  <r>
    <s v="Ocotepeque"/>
    <s v="La Labor"/>
    <x v="11"/>
    <n v="1"/>
    <n v="1400818.5"/>
    <n v="1400818.5"/>
    <n v="15"/>
  </r>
  <r>
    <s v="Ocotepeque"/>
    <s v="La Labor"/>
    <x v="5"/>
    <n v="1"/>
    <n v="55212"/>
    <n v="55212"/>
    <n v="20"/>
  </r>
  <r>
    <s v="Ocotepeque"/>
    <s v="Lucerna"/>
    <x v="11"/>
    <n v="1"/>
    <n v="1400818.5"/>
    <n v="1400818.5"/>
    <n v="15"/>
  </r>
  <r>
    <s v="Ocotepeque"/>
    <s v="Mercedes"/>
    <x v="11"/>
    <n v="1"/>
    <n v="1400818.5"/>
    <n v="1400818.5"/>
    <n v="15"/>
  </r>
  <r>
    <s v="Ocotepeque"/>
    <s v="Mercedes"/>
    <x v="5"/>
    <n v="1"/>
    <n v="55212"/>
    <n v="55212"/>
    <n v="20"/>
  </r>
  <r>
    <s v="Ocotepeque"/>
    <s v="Ocotepeque"/>
    <x v="8"/>
    <n v="25"/>
    <n v="186583.1"/>
    <n v="4664577.5"/>
    <n v="125"/>
  </r>
  <r>
    <s v="Ocotepeque"/>
    <s v="Ocotepeque"/>
    <x v="7"/>
    <n v="1"/>
    <n v="730300"/>
    <n v="730300"/>
    <n v="20"/>
  </r>
  <r>
    <s v="Ocotepeque"/>
    <s v="Ocotepeque"/>
    <x v="11"/>
    <n v="3"/>
    <n v="1400818.5"/>
    <n v="4202455.5"/>
    <n v="50"/>
  </r>
  <r>
    <s v="Ocotepeque"/>
    <s v="Ocotepeque"/>
    <x v="12"/>
    <n v="2"/>
    <n v="2562773.4"/>
    <n v="5125546.8"/>
    <n v="20"/>
  </r>
  <r>
    <s v="Ocotepeque"/>
    <s v="San Fernando"/>
    <x v="11"/>
    <n v="1"/>
    <n v="1400818.5"/>
    <n v="1400818.5"/>
    <n v="15"/>
  </r>
  <r>
    <s v="Ocotepeque"/>
    <s v="San Francisco del Valle"/>
    <x v="11"/>
    <n v="1"/>
    <n v="1400818.5"/>
    <n v="1400818.5"/>
    <n v="15"/>
  </r>
  <r>
    <s v="Ocotepeque"/>
    <s v="San Francisco del Valle"/>
    <x v="5"/>
    <n v="1"/>
    <n v="55212"/>
    <n v="55212"/>
    <n v="20"/>
  </r>
  <r>
    <s v="Ocotepeque"/>
    <s v="San Jorge"/>
    <x v="11"/>
    <n v="1"/>
    <n v="1400818.5"/>
    <n v="1400818.5"/>
    <n v="15"/>
  </r>
  <r>
    <s v="Ocotepeque"/>
    <s v="San Marcos"/>
    <x v="11"/>
    <n v="1"/>
    <n v="1400818.5"/>
    <n v="1400818.5"/>
    <n v="15"/>
  </r>
  <r>
    <s v="Ocotepeque"/>
    <s v="San Marcos"/>
    <x v="5"/>
    <n v="1"/>
    <n v="55212"/>
    <n v="55212"/>
    <n v="20"/>
  </r>
  <r>
    <s v="Ocotepeque"/>
    <s v="Santa Fé"/>
    <x v="11"/>
    <n v="1"/>
    <n v="1400818.5"/>
    <n v="1400818.5"/>
    <n v="15"/>
  </r>
  <r>
    <s v="Ocotepeque"/>
    <s v="Santa Fé"/>
    <x v="8"/>
    <n v="25"/>
    <n v="186583.1"/>
    <n v="4664577.5"/>
    <n v="125"/>
  </r>
  <r>
    <s v="Ocotepeque"/>
    <s v="Sensenti"/>
    <x v="11"/>
    <n v="1"/>
    <n v="1400818.5"/>
    <n v="1400818.5"/>
    <n v="15"/>
  </r>
  <r>
    <s v="Ocotepeque"/>
    <s v="Sensenti"/>
    <x v="5"/>
    <n v="1"/>
    <n v="55212"/>
    <n v="55212"/>
    <n v="20"/>
  </r>
  <r>
    <s v="Ocotepeque"/>
    <s v="Sensenti"/>
    <x v="8"/>
    <n v="100"/>
    <n v="186583.1"/>
    <n v="18658310"/>
    <n v="500"/>
  </r>
  <r>
    <s v="Ocotepeque"/>
    <s v="Sinuapa"/>
    <x v="11"/>
    <n v="1"/>
    <n v="1400818.5"/>
    <n v="1400818.5"/>
    <n v="15"/>
  </r>
  <r>
    <s v="Ocotepeque"/>
    <s v="Sinuapa"/>
    <x v="5"/>
    <n v="1"/>
    <n v="55212"/>
    <n v="55212"/>
    <n v="20"/>
  </r>
  <r>
    <s v="Ocotepeque"/>
    <s v="Sinuapa"/>
    <x v="8"/>
    <n v="25"/>
    <n v="186583.1"/>
    <n v="4664577.5"/>
    <n v="125"/>
  </r>
  <r>
    <s v="Ocotepeque"/>
    <s v="Sinuapa"/>
    <x v="7"/>
    <n v="1"/>
    <n v="730300"/>
    <n v="730300"/>
    <n v="20"/>
  </r>
  <r>
    <s v="Olancho"/>
    <s v="Campamento"/>
    <x v="11"/>
    <n v="2"/>
    <n v="1400818.5"/>
    <n v="2801637"/>
    <n v="41"/>
  </r>
  <r>
    <s v="Olancho"/>
    <s v="Catacamas"/>
    <x v="3"/>
    <n v="1"/>
    <n v="153650"/>
    <n v="153650"/>
    <n v="25"/>
  </r>
  <r>
    <s v="Olancho"/>
    <s v="Catacamas"/>
    <x v="11"/>
    <n v="2"/>
    <n v="1400818.5"/>
    <n v="2801637"/>
    <n v="41"/>
  </r>
  <r>
    <s v="Olancho"/>
    <s v="Catacamas"/>
    <x v="0"/>
    <n v="3"/>
    <n v="379606.5"/>
    <n v="1138819.5"/>
    <n v="195"/>
  </r>
  <r>
    <s v="Olancho"/>
    <s v="Catacamas"/>
    <x v="8"/>
    <n v="50"/>
    <n v="186583.1"/>
    <n v="9329155"/>
    <n v="45"/>
  </r>
  <r>
    <s v="Olancho"/>
    <s v="Catacamas"/>
    <x v="2"/>
    <n v="3"/>
    <n v="287000"/>
    <n v="861000"/>
    <n v="17"/>
  </r>
  <r>
    <s v="Olancho"/>
    <s v="Esquipulas del Norte"/>
    <x v="11"/>
    <n v="1"/>
    <n v="1400818.5"/>
    <n v="1400818.5"/>
    <n v="15"/>
  </r>
  <r>
    <s v="Olancho"/>
    <s v="Gualaco"/>
    <x v="2"/>
    <n v="3"/>
    <n v="287000"/>
    <n v="861000"/>
    <n v="17"/>
  </r>
  <r>
    <s v="Olancho"/>
    <s v="Guata"/>
    <x v="11"/>
    <n v="1"/>
    <n v="1400818.5"/>
    <n v="1400818.5"/>
    <n v="15"/>
  </r>
  <r>
    <s v="Olancho"/>
    <s v="Jano"/>
    <x v="11"/>
    <n v="1"/>
    <n v="1400818.5"/>
    <n v="1400818.5"/>
    <n v="15"/>
  </r>
  <r>
    <s v="Olancho"/>
    <s v="Juticalpa"/>
    <x v="11"/>
    <n v="1"/>
    <n v="1400818.5"/>
    <n v="1400818.5"/>
    <n v="15"/>
  </r>
  <r>
    <s v="Olancho"/>
    <s v="Juticalpa"/>
    <x v="2"/>
    <n v="1"/>
    <n v="287000"/>
    <n v="287000"/>
    <n v="12"/>
  </r>
  <r>
    <s v="Olancho"/>
    <s v="Juticalpa"/>
    <x v="1"/>
    <n v="10"/>
    <n v="88375.8"/>
    <n v="883758"/>
    <n v="16"/>
  </r>
  <r>
    <s v="Olancho"/>
    <s v="Juticalpa"/>
    <x v="2"/>
    <n v="3"/>
    <n v="287000"/>
    <n v="861000"/>
    <n v="17"/>
  </r>
  <r>
    <s v="Olancho"/>
    <s v="Mangulile"/>
    <x v="11"/>
    <n v="1"/>
    <n v="1400818.5"/>
    <n v="1400818.5"/>
    <n v="15"/>
  </r>
  <r>
    <s v="Olancho"/>
    <s v="San Esteban"/>
    <x v="11"/>
    <n v="1"/>
    <n v="1400818.5"/>
    <n v="1400818.5"/>
    <n v="15"/>
  </r>
  <r>
    <s v="Olancho"/>
    <s v="San Esteban"/>
    <x v="2"/>
    <n v="1"/>
    <n v="287000"/>
    <n v="287000"/>
    <n v="12"/>
  </r>
  <r>
    <s v="Olancho"/>
    <s v="San Esteban"/>
    <x v="1"/>
    <n v="1"/>
    <n v="88375.8"/>
    <n v="88375.8"/>
    <n v="6"/>
  </r>
  <r>
    <s v="Olancho"/>
    <s v="San Esteban"/>
    <x v="1"/>
    <n v="10"/>
    <n v="88375.8"/>
    <n v="883758"/>
    <n v="16"/>
  </r>
  <r>
    <s v="Olancho"/>
    <s v="San Esteban"/>
    <x v="2"/>
    <n v="4"/>
    <n v="287000"/>
    <n v="1148000"/>
    <n v="17"/>
  </r>
  <r>
    <s v="Olancho"/>
    <s v="San Francisco de la Paz"/>
    <x v="11"/>
    <n v="2"/>
    <n v="1400818.5"/>
    <n v="2801637"/>
    <n v="41"/>
  </r>
  <r>
    <s v="Olancho"/>
    <s v="Santa María Real"/>
    <x v="6"/>
    <n v="6"/>
    <n v="73219"/>
    <n v="439314"/>
    <n v="55"/>
  </r>
  <r>
    <s v="Santa Barbará"/>
    <s v="Arada"/>
    <x v="11"/>
    <n v="1"/>
    <n v="1400818.5"/>
    <n v="1400818.5"/>
    <n v="15"/>
  </r>
  <r>
    <s v="Santa Barbará"/>
    <s v="Atima"/>
    <x v="7"/>
    <n v="1"/>
    <n v="730300"/>
    <n v="730300"/>
    <n v="20"/>
  </r>
  <r>
    <s v="Santa Barbará"/>
    <s v="Atima"/>
    <x v="11"/>
    <n v="2"/>
    <n v="1400818.5"/>
    <n v="2801637"/>
    <n v="31"/>
  </r>
  <r>
    <s v="Santa Barbará"/>
    <s v="Azacualpa"/>
    <x v="11"/>
    <n v="1"/>
    <n v="1400818.5"/>
    <n v="1400818.5"/>
    <n v="15"/>
  </r>
  <r>
    <s v="Santa Barbará"/>
    <s v="Azacualpa"/>
    <x v="6"/>
    <n v="1"/>
    <n v="73219"/>
    <n v="73219"/>
    <n v="30"/>
  </r>
  <r>
    <s v="Santa Barbará"/>
    <s v="Ceguaca"/>
    <x v="6"/>
    <n v="1"/>
    <n v="73219"/>
    <n v="73219"/>
    <n v="30"/>
  </r>
  <r>
    <s v="Santa Barbará"/>
    <s v="Ceguaca"/>
    <x v="7"/>
    <n v="1"/>
    <n v="730300"/>
    <n v="730300"/>
    <n v="20"/>
  </r>
  <r>
    <s v="Santa Barbará"/>
    <s v="Ceguaca"/>
    <x v="11"/>
    <n v="2"/>
    <n v="1400818.5"/>
    <n v="2801637"/>
    <n v="31"/>
  </r>
  <r>
    <s v="Santa Barbará"/>
    <s v="Chinda"/>
    <x v="11"/>
    <n v="1"/>
    <n v="1400818.5"/>
    <n v="1400818.5"/>
    <n v="15"/>
  </r>
  <r>
    <s v="Santa Barbará"/>
    <s v="Chinda"/>
    <x v="7"/>
    <n v="1"/>
    <n v="730300"/>
    <n v="730300"/>
    <n v="20"/>
  </r>
  <r>
    <s v="Santa Barbará"/>
    <s v="Chinda"/>
    <x v="6"/>
    <n v="1"/>
    <n v="73219"/>
    <n v="73219"/>
    <n v="30"/>
  </r>
  <r>
    <s v="Santa Barbará"/>
    <s v="Concepción Norte"/>
    <x v="11"/>
    <n v="1"/>
    <n v="1400818.5"/>
    <n v="1400818.5"/>
    <n v="15"/>
  </r>
  <r>
    <s v="Santa Barbará"/>
    <s v="Concepción Norte"/>
    <x v="7"/>
    <n v="1"/>
    <n v="730300"/>
    <n v="730300"/>
    <n v="20"/>
  </r>
  <r>
    <s v="Santa Barbará"/>
    <s v="Concepción Sur"/>
    <x v="11"/>
    <n v="1"/>
    <n v="1400818.5"/>
    <n v="1400818.5"/>
    <n v="15"/>
  </r>
  <r>
    <s v="Santa Barbará"/>
    <s v="Concepción Sur"/>
    <x v="6"/>
    <n v="1"/>
    <n v="73219"/>
    <n v="73219"/>
    <n v="30"/>
  </r>
  <r>
    <s v="Santa Barbará"/>
    <s v="Concepción Sur"/>
    <x v="1"/>
    <n v="1"/>
    <n v="88375.8"/>
    <n v="88375.8"/>
    <n v="6"/>
  </r>
  <r>
    <s v="Santa Barbará"/>
    <s v="El Níspero"/>
    <x v="6"/>
    <n v="1"/>
    <n v="73219"/>
    <n v="73219"/>
    <n v="30"/>
  </r>
  <r>
    <s v="Santa Barbará"/>
    <s v="El Níspero"/>
    <x v="11"/>
    <n v="2"/>
    <n v="1400818.5"/>
    <n v="2801637"/>
    <n v="31"/>
  </r>
  <r>
    <s v="Santa Barbará"/>
    <s v="Gualala"/>
    <x v="11"/>
    <n v="2"/>
    <n v="1400818.5"/>
    <n v="2801637"/>
    <n v="31"/>
  </r>
  <r>
    <s v="Santa Barbará"/>
    <s v="Ilama"/>
    <x v="11"/>
    <n v="1"/>
    <n v="1400818.5"/>
    <n v="1400818.5"/>
    <n v="15"/>
  </r>
  <r>
    <s v="Santa Barbará"/>
    <s v="Las Vegas"/>
    <x v="11"/>
    <n v="1"/>
    <n v="1400818.5"/>
    <n v="1400818.5"/>
    <n v="15"/>
  </r>
  <r>
    <s v="Santa Barbará"/>
    <s v="Las Vegas"/>
    <x v="7"/>
    <n v="1"/>
    <n v="730300"/>
    <n v="730300"/>
    <n v="20"/>
  </r>
  <r>
    <s v="Santa Barbará"/>
    <s v="Macuelizo"/>
    <x v="11"/>
    <n v="1"/>
    <n v="1400818.5"/>
    <n v="1400818.5"/>
    <n v="15"/>
  </r>
  <r>
    <s v="Santa Barbará"/>
    <s v="Macuelizo"/>
    <x v="0"/>
    <n v="1"/>
    <n v="379606.5"/>
    <n v="379606.5"/>
    <n v="53"/>
  </r>
  <r>
    <s v="Santa Barbará"/>
    <s v="Macuelizo"/>
    <x v="7"/>
    <n v="1"/>
    <n v="730300"/>
    <n v="730300"/>
    <n v="20"/>
  </r>
  <r>
    <s v="Santa Barbará"/>
    <s v="Macuelizo"/>
    <x v="8"/>
    <n v="100"/>
    <n v="186583.1"/>
    <n v="18658310"/>
    <n v="500"/>
  </r>
  <r>
    <s v="Santa Barbará"/>
    <s v="Macuelizo"/>
    <x v="6"/>
    <n v="1"/>
    <n v="73219"/>
    <n v="73219"/>
    <n v="30"/>
  </r>
  <r>
    <s v="Santa Barbará"/>
    <s v="Macuelizo"/>
    <x v="1"/>
    <n v="1"/>
    <n v="88375.8"/>
    <n v="88375.8"/>
    <n v="6"/>
  </r>
  <r>
    <s v="Santa Barbará"/>
    <s v="Macuelizo"/>
    <x v="2"/>
    <n v="1"/>
    <n v="287000"/>
    <n v="287000"/>
    <n v="12"/>
  </r>
  <r>
    <s v="Santa Barbará"/>
    <s v="Nueva Celilac"/>
    <x v="11"/>
    <n v="1"/>
    <n v="1400818.5"/>
    <n v="1400818.5"/>
    <n v="15"/>
  </r>
  <r>
    <s v="Santa Barbará"/>
    <s v="Nueva Celilac"/>
    <x v="7"/>
    <n v="1"/>
    <n v="730300"/>
    <n v="730300"/>
    <n v="20"/>
  </r>
  <r>
    <s v="Santa Barbará"/>
    <s v="Nueva Frontera"/>
    <x v="11"/>
    <n v="1"/>
    <n v="1400818.5"/>
    <n v="1400818.5"/>
    <n v="15"/>
  </r>
  <r>
    <s v="Santa Barbará"/>
    <s v="Nueva Frontera"/>
    <x v="7"/>
    <n v="1"/>
    <n v="730300"/>
    <n v="730300"/>
    <n v="20"/>
  </r>
  <r>
    <s v="Santa Barbará"/>
    <s v="Petoa"/>
    <x v="11"/>
    <n v="1"/>
    <n v="1400818.5"/>
    <n v="1400818.5"/>
    <n v="15"/>
  </r>
  <r>
    <s v="Santa Barbará"/>
    <s v="Petoa"/>
    <x v="1"/>
    <n v="1"/>
    <n v="88375.8"/>
    <n v="88375.8"/>
    <n v="6"/>
  </r>
  <r>
    <s v="Santa Barbará"/>
    <s v="Quimistán"/>
    <x v="11"/>
    <n v="1"/>
    <n v="1400818.5"/>
    <n v="1400818.5"/>
    <n v="15"/>
  </r>
  <r>
    <s v="Santa Barbará"/>
    <s v="Quimistán"/>
    <x v="0"/>
    <n v="1"/>
    <n v="379606.5"/>
    <n v="379606.5"/>
    <n v="53"/>
  </r>
  <r>
    <s v="Santa Barbará"/>
    <s v="Quimistán"/>
    <x v="2"/>
    <n v="1"/>
    <n v="287000"/>
    <n v="287000"/>
    <n v="12"/>
  </r>
  <r>
    <s v="Santa Barbará"/>
    <s v="San Francisco de Ojuera"/>
    <x v="11"/>
    <n v="1"/>
    <n v="1400818.5"/>
    <n v="1400818.5"/>
    <n v="15"/>
  </r>
  <r>
    <s v="Santa Barbará"/>
    <s v="San José de Colinas"/>
    <x v="11"/>
    <n v="1"/>
    <n v="1400818.5"/>
    <n v="1400818.5"/>
    <n v="15"/>
  </r>
  <r>
    <s v="Santa Barbará"/>
    <s v="San José de Colinas"/>
    <x v="0"/>
    <n v="1"/>
    <n v="379606.5"/>
    <n v="379606.5"/>
    <n v="53"/>
  </r>
  <r>
    <s v="Santa Barbará"/>
    <s v="San José de Colinas"/>
    <x v="6"/>
    <n v="1"/>
    <n v="73219"/>
    <n v="73219"/>
    <n v="30"/>
  </r>
  <r>
    <s v="Santa Barbará"/>
    <s v="San José de Colinas"/>
    <x v="7"/>
    <n v="1"/>
    <n v="730300"/>
    <n v="730300"/>
    <n v="20"/>
  </r>
  <r>
    <s v="Santa Barbará"/>
    <s v="San Luis"/>
    <x v="11"/>
    <n v="1"/>
    <n v="1400818.5"/>
    <n v="1400818.5"/>
    <n v="15"/>
  </r>
  <r>
    <s v="Santa Barbará"/>
    <s v="San Luis"/>
    <x v="7"/>
    <n v="1"/>
    <n v="730300"/>
    <n v="730300"/>
    <n v="20"/>
  </r>
  <r>
    <s v="Santa Barbará"/>
    <s v="San Luis"/>
    <x v="6"/>
    <n v="1"/>
    <n v="73219"/>
    <n v="73219"/>
    <n v="30"/>
  </r>
  <r>
    <s v="Santa Barbará"/>
    <s v="San Marcos"/>
    <x v="11"/>
    <n v="1"/>
    <n v="1400818.5"/>
    <n v="1400818.5"/>
    <n v="15"/>
  </r>
  <r>
    <s v="Santa Barbará"/>
    <s v="San Marcos"/>
    <x v="11"/>
    <n v="1"/>
    <n v="1400818.5"/>
    <n v="1400818.5"/>
    <n v="15"/>
  </r>
  <r>
    <s v="Santa Barbará"/>
    <s v="San Marcos"/>
    <x v="6"/>
    <n v="1"/>
    <n v="73219"/>
    <n v="73219"/>
    <n v="30"/>
  </r>
  <r>
    <s v="Santa Barbará"/>
    <s v="San Marcos"/>
    <x v="1"/>
    <n v="1"/>
    <n v="88375.8"/>
    <n v="88375.8"/>
    <n v="6"/>
  </r>
  <r>
    <s v="Santa Barbará"/>
    <s v="San Marcos"/>
    <x v="7"/>
    <n v="1"/>
    <n v="730300"/>
    <n v="730300"/>
    <n v="20"/>
  </r>
  <r>
    <s v="Santa Barbará"/>
    <s v="San Marcos"/>
    <x v="2"/>
    <n v="1"/>
    <n v="287000"/>
    <n v="287000"/>
    <n v="12"/>
  </r>
  <r>
    <s v="Santa Barbará"/>
    <s v="San Marcos"/>
    <x v="8"/>
    <n v="50"/>
    <n v="186583.1"/>
    <n v="9329155"/>
    <n v="250"/>
  </r>
  <r>
    <s v="Santa Barbará"/>
    <s v="San Marcos"/>
    <x v="1"/>
    <n v="1"/>
    <n v="88375.8"/>
    <n v="88375.8"/>
    <n v="6"/>
  </r>
  <r>
    <s v="Santa Barbará"/>
    <s v="San Nicolás"/>
    <x v="2"/>
    <n v="1"/>
    <n v="287000"/>
    <n v="287000"/>
    <n v="12"/>
  </r>
  <r>
    <s v="Santa Barbará"/>
    <s v="San Nicolás"/>
    <x v="7"/>
    <n v="1"/>
    <n v="730300"/>
    <n v="730300"/>
    <n v="20"/>
  </r>
  <r>
    <s v="Santa Barbará"/>
    <s v="San Nicolás"/>
    <x v="8"/>
    <n v="75"/>
    <n v="186583.1"/>
    <n v="13993732.5"/>
    <n v="375"/>
  </r>
  <r>
    <s v="Santa Barbará"/>
    <s v="San Nicolás"/>
    <x v="11"/>
    <n v="2"/>
    <n v="1400818.5"/>
    <n v="2801637"/>
    <n v="31"/>
  </r>
  <r>
    <s v="Santa Barbará"/>
    <s v="San Pedro de Zacapa"/>
    <x v="11"/>
    <n v="1"/>
    <n v="1400818.5"/>
    <n v="1400818.5"/>
    <n v="15"/>
  </r>
  <r>
    <s v="Santa Barbará"/>
    <s v="San Pedro de Zacapa"/>
    <x v="6"/>
    <n v="1"/>
    <n v="73219"/>
    <n v="73219"/>
    <n v="30"/>
  </r>
  <r>
    <s v="Santa Barbará"/>
    <s v="San Pedro de Zacapa"/>
    <x v="7"/>
    <n v="1"/>
    <n v="730300"/>
    <n v="730300"/>
    <n v="20"/>
  </r>
  <r>
    <s v="Santa Barbará"/>
    <s v="San Pedro de Zacapa"/>
    <x v="2"/>
    <n v="1"/>
    <n v="287000"/>
    <n v="287000"/>
    <n v="12"/>
  </r>
  <r>
    <s v="Santa Barbará"/>
    <s v="San Vicente Centenario"/>
    <x v="8"/>
    <n v="25"/>
    <n v="186583.1"/>
    <n v="4664577.5"/>
    <n v="125"/>
  </r>
  <r>
    <s v="Santa Barbará"/>
    <s v="Santa Barbará"/>
    <x v="11"/>
    <n v="1"/>
    <n v="1400818.5"/>
    <n v="1400818.5"/>
    <n v="15"/>
  </r>
  <r>
    <s v="Santa Barbará"/>
    <s v="Santa Barbará"/>
    <x v="0"/>
    <n v="1"/>
    <n v="379606.5"/>
    <n v="379606.5"/>
    <n v="53"/>
  </r>
  <r>
    <s v="Santa Barbará"/>
    <s v="Santa Barbará"/>
    <x v="7"/>
    <n v="1"/>
    <n v="730300"/>
    <n v="730300"/>
    <n v="20"/>
  </r>
  <r>
    <s v="Santa Barbará"/>
    <s v="Santa Rita"/>
    <x v="11"/>
    <n v="1"/>
    <n v="1400818.5"/>
    <n v="1400818.5"/>
    <n v="15"/>
  </r>
  <r>
    <s v="Santa Barbará"/>
    <s v="Santa Rita"/>
    <x v="7"/>
    <n v="1"/>
    <n v="730300"/>
    <n v="730300"/>
    <n v="20"/>
  </r>
  <r>
    <s v="Santa Barbará"/>
    <s v="Trinidad "/>
    <x v="11"/>
    <n v="1"/>
    <n v="1400818.5"/>
    <n v="1400818.5"/>
    <n v="15"/>
  </r>
  <r>
    <s v="Santa Barbará"/>
    <s v="Trinidad "/>
    <x v="1"/>
    <n v="1"/>
    <n v="88375.8"/>
    <n v="88375.8"/>
    <n v="6"/>
  </r>
  <r>
    <s v="Santa Barbará"/>
    <s v="Trinidad "/>
    <x v="7"/>
    <n v="1"/>
    <n v="730300"/>
    <n v="730300"/>
    <n v="20"/>
  </r>
  <r>
    <s v="Valle"/>
    <s v="Amapala"/>
    <x v="10"/>
    <n v="5"/>
    <n v="1912000"/>
    <n v="9560000"/>
    <n v="500"/>
  </r>
  <r>
    <s v="Valle"/>
    <s v="Amapala"/>
    <x v="3"/>
    <n v="2"/>
    <n v="153650"/>
    <n v="307300"/>
    <n v="50"/>
  </r>
  <r>
    <s v="Valle"/>
    <s v="Nacaome"/>
    <x v="10"/>
    <n v="1"/>
    <n v="1912000"/>
    <n v="1912000"/>
    <n v="100"/>
  </r>
  <r>
    <s v="Valle"/>
    <s v="Nacaome"/>
    <x v="3"/>
    <n v="1"/>
    <n v="153650"/>
    <n v="153650"/>
    <n v="25"/>
  </r>
  <r>
    <s v="Valle"/>
    <s v="Nacaome"/>
    <x v="7"/>
    <n v="1"/>
    <n v="730300"/>
    <n v="730300"/>
    <n v="20"/>
  </r>
  <r>
    <s v="Valle"/>
    <s v="San Lorenzo"/>
    <x v="9"/>
    <n v="3"/>
    <n v="189750.8"/>
    <n v="569252.39999999991"/>
    <n v="80"/>
  </r>
  <r>
    <s v="Valle"/>
    <s v="San Lorenzo"/>
    <x v="9"/>
    <n v="3"/>
    <n v="189750.8"/>
    <n v="569252.39999999991"/>
    <n v="80"/>
  </r>
  <r>
    <s v="Yoro"/>
    <s v="Arenal"/>
    <x v="2"/>
    <n v="1"/>
    <n v="287000"/>
    <n v="287000"/>
    <n v="12"/>
  </r>
  <r>
    <s v="Yoro"/>
    <s v="Arenal"/>
    <x v="11"/>
    <n v="2"/>
    <n v="1400818.5"/>
    <n v="2801637"/>
    <n v="31"/>
  </r>
  <r>
    <s v="Yoro"/>
    <s v="El Negrito"/>
    <x v="11"/>
    <n v="1"/>
    <n v="1400818.5"/>
    <n v="1400818.5"/>
    <n v="15"/>
  </r>
  <r>
    <s v="Yoro"/>
    <s v="El Negrito"/>
    <x v="3"/>
    <n v="1"/>
    <n v="153650"/>
    <n v="153650"/>
    <n v="25"/>
  </r>
  <r>
    <s v="Yoro"/>
    <s v="El Negrito"/>
    <x v="7"/>
    <n v="1"/>
    <n v="730300"/>
    <n v="730300"/>
    <n v="20"/>
  </r>
  <r>
    <s v="Yoro"/>
    <s v="El Negrito"/>
    <x v="6"/>
    <n v="1"/>
    <n v="73219"/>
    <n v="73219"/>
    <n v="30"/>
  </r>
  <r>
    <s v="Yoro"/>
    <s v="El Negrito"/>
    <x v="8"/>
    <n v="25"/>
    <n v="186583.1"/>
    <n v="4664577.5"/>
    <n v="125"/>
  </r>
  <r>
    <s v="Yoro"/>
    <s v="El Negrito"/>
    <x v="2"/>
    <n v="1"/>
    <n v="287000"/>
    <n v="287000"/>
    <n v="12"/>
  </r>
  <r>
    <s v="Yoro"/>
    <s v="El Progreso"/>
    <x v="3"/>
    <n v="1"/>
    <n v="153650"/>
    <n v="153650"/>
    <n v="25"/>
  </r>
  <r>
    <s v="Yoro"/>
    <s v="Jacon"/>
    <x v="6"/>
    <n v="1"/>
    <n v="73219"/>
    <n v="73219"/>
    <n v="30"/>
  </r>
  <r>
    <s v="Yoro"/>
    <s v="Jocon"/>
    <x v="11"/>
    <n v="1"/>
    <n v="1400818.5"/>
    <n v="1400818.5"/>
    <n v="15"/>
  </r>
  <r>
    <s v="Yoro"/>
    <s v="Jocon"/>
    <x v="0"/>
    <n v="1"/>
    <n v="379606.5"/>
    <n v="379606.5"/>
    <n v="53"/>
  </r>
  <r>
    <s v="Yoro"/>
    <s v="Jocon"/>
    <x v="3"/>
    <n v="1"/>
    <n v="153650"/>
    <n v="153650"/>
    <n v="25"/>
  </r>
  <r>
    <s v="Yoro"/>
    <s v="Jocon"/>
    <x v="7"/>
    <n v="1"/>
    <n v="730300"/>
    <n v="730300"/>
    <n v="20"/>
  </r>
  <r>
    <s v="Yoro"/>
    <s v="Jocon"/>
    <x v="8"/>
    <n v="25"/>
    <n v="186583.1"/>
    <n v="4664577.5"/>
    <n v="125"/>
  </r>
  <r>
    <s v="Yoro"/>
    <s v="Jocon"/>
    <x v="2"/>
    <n v="1"/>
    <n v="287000"/>
    <n v="287000"/>
    <n v="12"/>
  </r>
  <r>
    <s v="Yoro"/>
    <s v="Jocon"/>
    <x v="1"/>
    <n v="1"/>
    <n v="88375.8"/>
    <n v="88375.8"/>
    <n v="6"/>
  </r>
  <r>
    <s v="Yoro"/>
    <s v="Morazán"/>
    <x v="11"/>
    <n v="1"/>
    <n v="1400818.5"/>
    <n v="1400818.5"/>
    <n v="15"/>
  </r>
  <r>
    <s v="Yoro"/>
    <s v="Morazán"/>
    <x v="0"/>
    <n v="1"/>
    <n v="379606.5"/>
    <n v="379606.5"/>
    <n v="53"/>
  </r>
  <r>
    <s v="Yoro"/>
    <s v="Morazán"/>
    <x v="3"/>
    <n v="1"/>
    <n v="153650"/>
    <n v="153650"/>
    <n v="25"/>
  </r>
  <r>
    <s v="Yoro"/>
    <s v="Morazán"/>
    <x v="7"/>
    <n v="1"/>
    <n v="730300"/>
    <n v="730300"/>
    <n v="20"/>
  </r>
  <r>
    <s v="Yoro"/>
    <s v="Morazán"/>
    <x v="6"/>
    <n v="1"/>
    <n v="73219"/>
    <n v="73219"/>
    <n v="30"/>
  </r>
  <r>
    <s v="Yoro"/>
    <s v="Morazán"/>
    <x v="8"/>
    <n v="25"/>
    <n v="186583.1"/>
    <n v="4664577.5"/>
    <n v="125"/>
  </r>
  <r>
    <s v="Yoro"/>
    <s v="Morazán"/>
    <x v="2"/>
    <n v="1"/>
    <n v="287000"/>
    <n v="287000"/>
    <n v="12"/>
  </r>
  <r>
    <s v="Yoro"/>
    <s v="Morazán"/>
    <x v="1"/>
    <n v="1"/>
    <n v="88375.8"/>
    <n v="88375.8"/>
    <n v="6"/>
  </r>
  <r>
    <s v="Yoro"/>
    <s v="Olanchito"/>
    <x v="11"/>
    <n v="1"/>
    <n v="1400818.5"/>
    <n v="1400818.5"/>
    <n v="15"/>
  </r>
  <r>
    <s v="Yoro"/>
    <s v="Olanchito"/>
    <x v="2"/>
    <n v="1"/>
    <n v="287000"/>
    <n v="287000"/>
    <n v="12"/>
  </r>
  <r>
    <s v="Yoro"/>
    <s v="Olanchito"/>
    <x v="1"/>
    <n v="1"/>
    <n v="88375.8"/>
    <n v="88375.8"/>
    <n v="6"/>
  </r>
  <r>
    <s v="Yoro"/>
    <s v="Olanchito"/>
    <x v="11"/>
    <n v="2"/>
    <n v="1400818.5"/>
    <n v="2801637"/>
    <n v="31"/>
  </r>
  <r>
    <s v="Yoro"/>
    <s v="Olanchito"/>
    <x v="1"/>
    <n v="3"/>
    <n v="88375.8"/>
    <n v="265127.40000000002"/>
    <n v="30"/>
  </r>
  <r>
    <s v="Yoro"/>
    <s v="Olanchito"/>
    <x v="1"/>
    <n v="3"/>
    <n v="88375.8"/>
    <n v="265127.40000000002"/>
    <n v="25"/>
  </r>
  <r>
    <s v="Yoro"/>
    <s v="Santa Rita"/>
    <x v="1"/>
    <n v="3"/>
    <n v="88375.8"/>
    <n v="265127.40000000002"/>
    <n v="52"/>
  </r>
  <r>
    <s v="Yoro"/>
    <s v="Sulaco"/>
    <x v="7"/>
    <n v="1"/>
    <n v="730300"/>
    <n v="730300"/>
    <n v="20"/>
  </r>
  <r>
    <s v="Yoro"/>
    <s v="Sulaco"/>
    <x v="6"/>
    <n v="1"/>
    <n v="73219"/>
    <n v="73219"/>
    <n v="30"/>
  </r>
  <r>
    <s v="Yoro"/>
    <s v="Sulaco"/>
    <x v="2"/>
    <n v="1"/>
    <n v="287000"/>
    <n v="287000"/>
    <n v="12"/>
  </r>
  <r>
    <s v="Yoro"/>
    <s v="Victoria"/>
    <x v="11"/>
    <n v="2"/>
    <n v="1400818.5"/>
    <n v="2801637"/>
    <n v="30"/>
  </r>
  <r>
    <s v="Yoro"/>
    <s v="Victoria"/>
    <x v="0"/>
    <n v="2"/>
    <n v="379606.5"/>
    <n v="759213"/>
    <n v="106"/>
  </r>
  <r>
    <s v="Yoro"/>
    <s v="Victoria"/>
    <x v="3"/>
    <n v="1"/>
    <n v="153650"/>
    <n v="153650"/>
    <n v="25"/>
  </r>
  <r>
    <s v="Yoro"/>
    <s v="Victoria"/>
    <x v="7"/>
    <n v="1"/>
    <n v="730300"/>
    <n v="730300"/>
    <n v="20"/>
  </r>
  <r>
    <s v="Yoro"/>
    <s v="Victoria"/>
    <x v="6"/>
    <n v="1"/>
    <n v="73219"/>
    <n v="73219"/>
    <n v="30"/>
  </r>
  <r>
    <s v="Yoro"/>
    <s v="Victoria"/>
    <x v="8"/>
    <n v="100"/>
    <n v="186583.1"/>
    <n v="18658310"/>
    <n v="500"/>
  </r>
  <r>
    <s v="Yoro"/>
    <s v="Victoria"/>
    <x v="8"/>
    <n v="25"/>
    <m/>
    <m/>
    <m/>
  </r>
  <r>
    <s v="Yoro"/>
    <s v="Victoria"/>
    <x v="2"/>
    <n v="1"/>
    <n v="287000"/>
    <n v="287000"/>
    <n v="12"/>
  </r>
  <r>
    <s v="Yoro"/>
    <s v="Victoria"/>
    <x v="11"/>
    <n v="2"/>
    <n v="1400818.5"/>
    <n v="2801637"/>
    <n v="31"/>
  </r>
  <r>
    <s v="Yoro"/>
    <s v="Yorito"/>
    <x v="0"/>
    <n v="2"/>
    <n v="379606.5"/>
    <n v="759213"/>
    <n v="106"/>
  </r>
  <r>
    <s v="Yoro"/>
    <s v="Yorito"/>
    <x v="3"/>
    <n v="2"/>
    <n v="153650"/>
    <n v="307300"/>
    <n v="50"/>
  </r>
  <r>
    <s v="Yoro"/>
    <s v="Yorito"/>
    <x v="7"/>
    <n v="1"/>
    <n v="730300"/>
    <n v="730300"/>
    <n v="20"/>
  </r>
  <r>
    <s v="Yoro"/>
    <s v="Yorito"/>
    <x v="6"/>
    <n v="1"/>
    <n v="73219"/>
    <n v="73219"/>
    <n v="30"/>
  </r>
  <r>
    <s v="Yoro"/>
    <s v="Yorito"/>
    <x v="8"/>
    <n v="25"/>
    <n v="186583.1"/>
    <n v="4664577.5"/>
    <n v="125"/>
  </r>
  <r>
    <s v="Yoro"/>
    <s v="Yorito"/>
    <x v="2"/>
    <n v="1"/>
    <n v="287000"/>
    <n v="287000"/>
    <n v="12"/>
  </r>
  <r>
    <s v="Yoro"/>
    <s v="Yorito"/>
    <x v="1"/>
    <n v="1"/>
    <n v="88375.8"/>
    <n v="88375.8"/>
    <n v="6"/>
  </r>
  <r>
    <s v="Yoro"/>
    <s v="Yorito"/>
    <x v="5"/>
    <n v="5"/>
    <n v="55212"/>
    <n v="276060"/>
    <n v="110"/>
  </r>
  <r>
    <s v="Yoro"/>
    <s v="Yoro"/>
    <x v="11"/>
    <n v="2"/>
    <n v="1400818.5"/>
    <n v="2801637"/>
    <n v="30"/>
  </r>
  <r>
    <s v="Yoro"/>
    <s v="Yoro"/>
    <x v="0"/>
    <n v="2"/>
    <n v="379606.5"/>
    <n v="759213"/>
    <n v="106"/>
  </r>
  <r>
    <s v="Yoro"/>
    <s v="Yoro"/>
    <x v="3"/>
    <n v="1"/>
    <n v="153650"/>
    <n v="153650"/>
    <n v="25"/>
  </r>
  <r>
    <s v="Yoro"/>
    <s v="Yoro"/>
    <x v="7"/>
    <n v="1"/>
    <n v="730300"/>
    <n v="730300"/>
    <n v="20"/>
  </r>
  <r>
    <s v="Yoro"/>
    <s v="Yoro"/>
    <x v="6"/>
    <n v="1"/>
    <n v="73219"/>
    <n v="73219"/>
    <n v="30"/>
  </r>
  <r>
    <s v="Yoro"/>
    <s v="Yoro"/>
    <x v="8"/>
    <n v="25"/>
    <n v="186583.1"/>
    <n v="4664577.5"/>
    <n v="125"/>
  </r>
  <r>
    <s v="Yoro"/>
    <s v="Yoro"/>
    <x v="2"/>
    <n v="1"/>
    <n v="287000"/>
    <n v="287000"/>
    <n v="12"/>
  </r>
  <r>
    <s v="Yoro"/>
    <s v="Yoro"/>
    <x v="1"/>
    <n v="1"/>
    <n v="88375.8"/>
    <n v="88375.8"/>
    <n v="6"/>
  </r>
  <r>
    <s v="Yoro"/>
    <s v="Yoro"/>
    <x v="3"/>
    <n v="2"/>
    <n v="153650"/>
    <n v="307300"/>
    <n v="50"/>
  </r>
  <r>
    <s v="Choluteca "/>
    <s v="El Triunfo"/>
    <x v="9"/>
    <n v="3"/>
    <n v="189750.8"/>
    <n v="569252.39999999991"/>
    <n v="8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s v="Atlántida"/>
    <s v="Jutiapa"/>
    <x v="0"/>
    <n v="1"/>
    <n v="240830.7"/>
    <n v="240830.7"/>
    <n v="13"/>
  </r>
  <r>
    <s v="Atlántida"/>
    <s v="La Ceiba"/>
    <x v="0"/>
    <n v="1"/>
    <n v="240830.7"/>
    <n v="240830.7"/>
    <n v="13"/>
  </r>
  <r>
    <s v="Atlántida"/>
    <s v="La Masica"/>
    <x v="0"/>
    <n v="1"/>
    <n v="240830.7"/>
    <n v="240830.7"/>
    <n v="13"/>
  </r>
  <r>
    <s v="Atlántida"/>
    <s v="San Francisco"/>
    <x v="0"/>
    <n v="1"/>
    <n v="240830.7"/>
    <n v="240830.7"/>
    <n v="13"/>
  </r>
  <r>
    <s v="Choluteca "/>
    <s v="Choluteca"/>
    <x v="0"/>
    <n v="1"/>
    <n v="240830.7"/>
    <n v="240830.7"/>
    <n v="13"/>
  </r>
  <r>
    <s v="Choluteca "/>
    <s v="Marcovia"/>
    <x v="0"/>
    <n v="5"/>
    <n v="240830.7"/>
    <n v="1204153.5"/>
    <n v="65"/>
  </r>
  <r>
    <s v="Choluteca "/>
    <s v="Morolica"/>
    <x v="0"/>
    <n v="1"/>
    <n v="240830.7"/>
    <n v="240830.7"/>
    <n v="13"/>
  </r>
  <r>
    <s v="Choluteca "/>
    <s v="Namasigüe"/>
    <x v="0"/>
    <n v="1"/>
    <n v="272000"/>
    <n v="272000"/>
    <n v="13"/>
  </r>
  <r>
    <s v="Colón"/>
    <s v="Iriona "/>
    <x v="1"/>
    <n v="6"/>
    <n v="240830.7"/>
    <n v="1444984.2000000002"/>
    <n v="78"/>
  </r>
  <r>
    <s v="Colón"/>
    <s v="Limón"/>
    <x v="0"/>
    <n v="1"/>
    <n v="272000"/>
    <n v="272000"/>
    <n v="13"/>
  </r>
  <r>
    <s v="Colón"/>
    <s v="Tocoa"/>
    <x v="1"/>
    <n v="1"/>
    <n v="240830.7"/>
    <n v="240830.7"/>
    <n v="13"/>
  </r>
  <r>
    <s v="Colón"/>
    <s v="Trujillo"/>
    <x v="0"/>
    <n v="3"/>
    <n v="240830.7"/>
    <n v="722492.10000000009"/>
    <n v="39"/>
  </r>
  <r>
    <s v="Comayagua"/>
    <s v="Ajuterique"/>
    <x v="0"/>
    <n v="1"/>
    <n v="240830.7"/>
    <n v="240830.7"/>
    <n v="13"/>
  </r>
  <r>
    <s v="Comayagua"/>
    <s v="Comayagua"/>
    <x v="0"/>
    <n v="1"/>
    <n v="240830.7"/>
    <n v="240830.7"/>
    <n v="13"/>
  </r>
  <r>
    <s v="Comayagua"/>
    <s v="Lejamaní"/>
    <x v="0"/>
    <n v="1"/>
    <n v="240830.7"/>
    <n v="240830.7"/>
    <n v="13"/>
  </r>
  <r>
    <s v="Comayagua"/>
    <s v="San Sebastían"/>
    <x v="0"/>
    <n v="1"/>
    <n v="240830.7"/>
    <n v="240830.7"/>
    <n v="13"/>
  </r>
  <r>
    <s v="Comayagua"/>
    <s v="Siguatepeque"/>
    <x v="0"/>
    <n v="1"/>
    <n v="240830.7"/>
    <n v="240830.7"/>
    <n v="13"/>
  </r>
  <r>
    <s v="Comayagua"/>
    <s v="Taulabe"/>
    <x v="0"/>
    <n v="1"/>
    <n v="240830.7"/>
    <n v="240830.7"/>
    <n v="13"/>
  </r>
  <r>
    <s v="Comayagua"/>
    <s v="Villa de San Antonio"/>
    <x v="0"/>
    <n v="1"/>
    <n v="240830.7"/>
    <n v="240830.7"/>
    <n v="13"/>
  </r>
  <r>
    <s v="Copan"/>
    <s v="San Nicolás"/>
    <x v="0"/>
    <n v="1"/>
    <n v="240830.7"/>
    <n v="240830.7"/>
    <n v="13"/>
  </r>
  <r>
    <s v="Copan"/>
    <s v="San Pedro de Copán"/>
    <x v="0"/>
    <n v="1"/>
    <n v="240830.7"/>
    <n v="240830.7"/>
    <n v="13"/>
  </r>
  <r>
    <s v="Copan"/>
    <s v="Santa Rita"/>
    <x v="0"/>
    <n v="1"/>
    <n v="240830.7"/>
    <n v="240830.7"/>
    <n v="13"/>
  </r>
  <r>
    <s v="Copan"/>
    <s v="Santa Rosa de Copán"/>
    <x v="0"/>
    <n v="1"/>
    <n v="240830.7"/>
    <n v="240830.7"/>
    <n v="13"/>
  </r>
  <r>
    <s v="Copán"/>
    <s v="Cabañas"/>
    <x v="0"/>
    <n v="1"/>
    <n v="240830.7"/>
    <n v="240830.7"/>
    <n v="13"/>
  </r>
  <r>
    <s v="Copán"/>
    <s v="Concepción"/>
    <x v="0"/>
    <n v="1"/>
    <n v="240830.7"/>
    <n v="240830.7"/>
    <n v="13"/>
  </r>
  <r>
    <s v="Copán"/>
    <s v="Copán Ruinas"/>
    <x v="0"/>
    <n v="1"/>
    <n v="240830.7"/>
    <n v="240830.7"/>
    <n v="13"/>
  </r>
  <r>
    <s v="Copán"/>
    <s v="Corquín"/>
    <x v="0"/>
    <n v="1"/>
    <n v="240830.7"/>
    <n v="240830.7"/>
    <n v="13"/>
  </r>
  <r>
    <s v="Copán"/>
    <s v="Cucuyagua"/>
    <x v="0"/>
    <n v="4"/>
    <n v="240830.7"/>
    <n v="963322.8"/>
    <n v="52"/>
  </r>
  <r>
    <s v="Copán"/>
    <s v="Dolores"/>
    <x v="0"/>
    <n v="1"/>
    <n v="240830.7"/>
    <n v="240830.7"/>
    <n v="13"/>
  </r>
  <r>
    <s v="Copán"/>
    <s v="Dulce nombre"/>
    <x v="0"/>
    <n v="1"/>
    <n v="240830.7"/>
    <n v="240830.7"/>
    <n v="13"/>
  </r>
  <r>
    <s v="Copán"/>
    <s v="El Paraíso"/>
    <x v="0"/>
    <n v="1"/>
    <n v="240830.7"/>
    <n v="240830.7"/>
    <n v="13"/>
  </r>
  <r>
    <s v="Copán"/>
    <s v="Florida"/>
    <x v="0"/>
    <n v="1"/>
    <n v="240830.7"/>
    <n v="240830.7"/>
    <n v="13"/>
  </r>
  <r>
    <s v="Copán"/>
    <s v="La Jagua"/>
    <x v="0"/>
    <n v="1"/>
    <n v="240830.7"/>
    <n v="240830.7"/>
    <n v="13"/>
  </r>
  <r>
    <s v="Copán"/>
    <s v="La Unión"/>
    <x v="0"/>
    <n v="1"/>
    <n v="240830.7"/>
    <n v="240830.7"/>
    <n v="13"/>
  </r>
  <r>
    <s v="Copán"/>
    <s v="Nueva Arcadia"/>
    <x v="0"/>
    <n v="1"/>
    <n v="240830.7"/>
    <n v="240830.7"/>
    <n v="13"/>
  </r>
  <r>
    <s v="Copán"/>
    <s v="San Agustín"/>
    <x v="0"/>
    <n v="1"/>
    <n v="240830.7"/>
    <n v="240830.7"/>
    <n v="13"/>
  </r>
  <r>
    <s v="Copán"/>
    <s v="San Antonio"/>
    <x v="0"/>
    <n v="1"/>
    <n v="240830.7"/>
    <n v="240830.7"/>
    <n v="13"/>
  </r>
  <r>
    <s v="Copán"/>
    <s v="San Jerónimo"/>
    <x v="0"/>
    <n v="1"/>
    <n v="240830.7"/>
    <n v="240830.7"/>
    <n v="13"/>
  </r>
  <r>
    <s v="Copán"/>
    <s v="San José"/>
    <x v="0"/>
    <n v="1"/>
    <n v="240830.7"/>
    <n v="240830.7"/>
    <n v="13"/>
  </r>
  <r>
    <s v="Copán"/>
    <s v="San Juan de Opoa"/>
    <x v="0"/>
    <n v="1"/>
    <n v="240830.7"/>
    <n v="240830.7"/>
    <n v="13"/>
  </r>
  <r>
    <s v="Copán"/>
    <s v="Trinidad de Copán"/>
    <x v="0"/>
    <n v="1"/>
    <n v="240830.7"/>
    <n v="240830.7"/>
    <n v="13"/>
  </r>
  <r>
    <s v="Copán"/>
    <s v="Veracruz"/>
    <x v="0"/>
    <n v="1"/>
    <n v="240830.7"/>
    <n v="240830.7"/>
    <n v="13"/>
  </r>
  <r>
    <s v="Cortés"/>
    <s v="Omoa"/>
    <x v="1"/>
    <n v="1"/>
    <n v="272000"/>
    <n v="272000"/>
    <n v="10"/>
  </r>
  <r>
    <s v="Cortés"/>
    <s v="Omoa"/>
    <x v="1"/>
    <n v="2"/>
    <n v="240830.7"/>
    <n v="481661.4"/>
    <n v="13"/>
  </r>
  <r>
    <s v="Cortés"/>
    <s v="Omoa"/>
    <x v="0"/>
    <n v="1"/>
    <n v="272000"/>
    <n v="272000"/>
    <n v="10"/>
  </r>
  <r>
    <s v="Cortés"/>
    <s v="Puerto Cortés"/>
    <x v="1"/>
    <n v="1"/>
    <n v="240830.7"/>
    <n v="240830.7"/>
    <n v="55"/>
  </r>
  <r>
    <s v="Cortés"/>
    <s v="Puerto Cortés"/>
    <x v="0"/>
    <n v="1"/>
    <n v="240830.7"/>
    <n v="240830.7"/>
    <n v="13"/>
  </r>
  <r>
    <s v="Francisco Morazán"/>
    <s v="Sabanagrande"/>
    <x v="0"/>
    <n v="4"/>
    <n v="240830.7"/>
    <n v="963322.8"/>
    <n v="55"/>
  </r>
  <r>
    <s v="Gracias a Dios"/>
    <s v="Ahuas"/>
    <x v="0"/>
    <n v="1"/>
    <n v="272000"/>
    <n v="272000"/>
    <n v="10"/>
  </r>
  <r>
    <s v="Gracias a Dios"/>
    <s v="Brus Laguna"/>
    <x v="0"/>
    <n v="1"/>
    <n v="240830.7"/>
    <n v="240830.7"/>
    <n v="13"/>
  </r>
  <r>
    <s v="Gracias a Dios"/>
    <s v="Juan Francisco Bulnes "/>
    <x v="1"/>
    <n v="3"/>
    <n v="272000"/>
    <n v="816000"/>
    <n v="30"/>
  </r>
  <r>
    <s v="Gracias a Dios"/>
    <s v="Juan Francisco Bulnes "/>
    <x v="1"/>
    <n v="1"/>
    <n v="240830.7"/>
    <n v="240830.7"/>
    <n v="13"/>
  </r>
  <r>
    <s v="Gracias a Dios"/>
    <s v="Juan Francisco Bulnes "/>
    <x v="0"/>
    <n v="1"/>
    <n v="240830.7"/>
    <n v="240830.7"/>
    <n v="13"/>
  </r>
  <r>
    <s v="Gracias a Dios"/>
    <s v="Puerto Lempira"/>
    <x v="0"/>
    <n v="3"/>
    <n v="240830.7"/>
    <n v="722492.10000000009"/>
    <n v="13"/>
  </r>
  <r>
    <s v="Gracias a Dios"/>
    <s v="Villeda Morales"/>
    <x v="0"/>
    <n v="1"/>
    <n v="272000"/>
    <n v="272000"/>
    <n v="10"/>
  </r>
  <r>
    <s v="Gracias a Dios"/>
    <s v="Wampusirpi "/>
    <x v="1"/>
    <n v="1"/>
    <n v="240830.7"/>
    <n v="240830.7"/>
    <n v="13"/>
  </r>
  <r>
    <s v="Gracias a Dios"/>
    <s v="Wampusirpi "/>
    <x v="0"/>
    <n v="3"/>
    <n v="272000"/>
    <n v="816000"/>
    <n v="20"/>
  </r>
  <r>
    <s v="Intibucá"/>
    <s v="San Marcos de la Sierra"/>
    <x v="1"/>
    <n v="2"/>
    <n v="272000"/>
    <n v="544000"/>
    <n v="20"/>
  </r>
  <r>
    <s v="Islas de la Bahía"/>
    <s v="Guanaja"/>
    <x v="1"/>
    <n v="1"/>
    <n v="272000"/>
    <n v="272000"/>
    <n v="10"/>
  </r>
  <r>
    <s v="Islas de la Bahía"/>
    <s v="Guanaja"/>
    <x v="0"/>
    <n v="1"/>
    <n v="240830.7"/>
    <n v="240830.7"/>
    <n v="13"/>
  </r>
  <r>
    <s v="Islas de la Bahía"/>
    <s v="José Santos Guardiola"/>
    <x v="1"/>
    <n v="1"/>
    <n v="272000"/>
    <n v="272000"/>
    <n v="10"/>
  </r>
  <r>
    <s v="Islas de la Bahía"/>
    <s v="José Santos Guardiola"/>
    <x v="0"/>
    <n v="3"/>
    <n v="240830.7"/>
    <n v="722492.10000000009"/>
    <n v="13"/>
  </r>
  <r>
    <s v="Islas de la Bahía"/>
    <s v="Roatán"/>
    <x v="1"/>
    <n v="10"/>
    <n v="272000"/>
    <n v="2720000"/>
    <n v="100"/>
  </r>
  <r>
    <s v="Islas de la Bahía"/>
    <s v="Roatán"/>
    <x v="0"/>
    <n v="8"/>
    <n v="240830.7"/>
    <n v="1926645.6"/>
    <n v="13"/>
  </r>
  <r>
    <s v="Islas de la Bahía"/>
    <s v="Utila"/>
    <x v="1"/>
    <n v="1"/>
    <n v="240830.7"/>
    <n v="240830.7"/>
    <n v="13"/>
  </r>
  <r>
    <s v="Islas de la Bahía"/>
    <s v="Utila"/>
    <x v="0"/>
    <n v="4"/>
    <n v="240830.7"/>
    <n v="963322.8"/>
    <n v="13"/>
  </r>
  <r>
    <s v="Lempira"/>
    <s v="Belén"/>
    <x v="0"/>
    <n v="1"/>
    <n v="240830.7"/>
    <n v="240830.7"/>
    <n v="13"/>
  </r>
  <r>
    <s v="Lempira"/>
    <s v="Candelaría"/>
    <x v="0"/>
    <n v="1"/>
    <n v="240830.7"/>
    <n v="240830.7"/>
    <n v="13"/>
  </r>
  <r>
    <s v="Lempira"/>
    <s v="Cololaca"/>
    <x v="0"/>
    <n v="1"/>
    <n v="240830.7"/>
    <n v="240830.7"/>
    <n v="13"/>
  </r>
  <r>
    <s v="Lempira"/>
    <s v="Gracias"/>
    <x v="0"/>
    <n v="1"/>
    <n v="272000"/>
    <n v="272000"/>
    <n v="10"/>
  </r>
  <r>
    <s v="Lempira"/>
    <s v="Guarita"/>
    <x v="0"/>
    <n v="1"/>
    <n v="240830.7"/>
    <n v="240830.7"/>
    <n v="13"/>
  </r>
  <r>
    <s v="Lempira"/>
    <s v="La Campa"/>
    <x v="1"/>
    <n v="1"/>
    <n v="240830.7"/>
    <n v="240830.7"/>
    <n v="13"/>
  </r>
  <r>
    <s v="Lempira"/>
    <s v="La Unión"/>
    <x v="0"/>
    <n v="1"/>
    <n v="240830.7"/>
    <n v="240830.7"/>
    <n v="13"/>
  </r>
  <r>
    <s v="Lempira"/>
    <s v="Las Flores"/>
    <x v="0"/>
    <n v="1"/>
    <n v="240830.7"/>
    <n v="240830.7"/>
    <n v="13"/>
  </r>
  <r>
    <s v="Lempira"/>
    <s v="Piraera"/>
    <x v="0"/>
    <n v="1"/>
    <n v="240830.7"/>
    <n v="240830.7"/>
    <n v="13"/>
  </r>
  <r>
    <s v="Lempira"/>
    <s v="San Andrés"/>
    <x v="0"/>
    <n v="1"/>
    <n v="272000"/>
    <n v="272000"/>
    <n v="10"/>
  </r>
  <r>
    <s v="Lempira"/>
    <s v="San Juan Guarita"/>
    <x v="0"/>
    <n v="1"/>
    <n v="272000"/>
    <n v="272000"/>
    <n v="10"/>
  </r>
  <r>
    <s v="Ocotepeque"/>
    <s v="Ocotepeque"/>
    <x v="1"/>
    <n v="1"/>
    <n v="272000"/>
    <n v="272000"/>
    <n v="10"/>
  </r>
  <r>
    <s v="Ocotepeque"/>
    <s v="Santa Fé"/>
    <x v="1"/>
    <n v="1"/>
    <n v="272000"/>
    <n v="272000"/>
    <n v="10"/>
  </r>
  <r>
    <s v="Ocotepeque"/>
    <s v="Sinuapa"/>
    <x v="1"/>
    <n v="1"/>
    <n v="240830.7"/>
    <n v="240830.7"/>
    <n v="55"/>
  </r>
  <r>
    <s v="Olancho"/>
    <s v="Catacamas"/>
    <x v="1"/>
    <n v="1"/>
    <n v="272000"/>
    <n v="272000"/>
    <n v="10"/>
  </r>
  <r>
    <s v="Olancho"/>
    <s v="Dulce nombre de culmi"/>
    <x v="0"/>
    <n v="5"/>
    <n v="272000"/>
    <n v="1360000"/>
    <n v="55"/>
  </r>
  <r>
    <s v="Olancho"/>
    <s v="Esquipulas del Norte"/>
    <x v="1"/>
    <n v="1"/>
    <n v="272000"/>
    <n v="272000"/>
    <n v="10"/>
  </r>
  <r>
    <s v="Olancho"/>
    <s v="Guata"/>
    <x v="1"/>
    <n v="1"/>
    <n v="272000"/>
    <n v="272000"/>
    <n v="10"/>
  </r>
  <r>
    <s v="Olancho"/>
    <s v="Jano"/>
    <x v="1"/>
    <n v="1"/>
    <n v="272000"/>
    <n v="272000"/>
    <n v="10"/>
  </r>
  <r>
    <s v="Olancho"/>
    <s v="Juticalpa"/>
    <x v="1"/>
    <n v="1"/>
    <n v="272000"/>
    <n v="272000"/>
    <n v="10"/>
  </r>
  <r>
    <s v="Olancho"/>
    <s v="Mangulile"/>
    <x v="1"/>
    <n v="1"/>
    <n v="272000"/>
    <n v="272000"/>
    <n v="10"/>
  </r>
  <r>
    <s v="Santa Barbará"/>
    <s v="Arada"/>
    <x v="1"/>
    <n v="1"/>
    <n v="240830.7"/>
    <n v="240830.7"/>
    <n v="13"/>
  </r>
  <r>
    <s v="Santa Barbará"/>
    <s v="Ceguaca"/>
    <x v="1"/>
    <n v="1"/>
    <n v="240830.7"/>
    <n v="240830.7"/>
    <n v="13"/>
  </r>
  <r>
    <s v="Santa Barbará"/>
    <s v="Concepción Sur"/>
    <x v="0"/>
    <n v="1"/>
    <n v="272000"/>
    <n v="272000"/>
    <n v="10"/>
  </r>
  <r>
    <s v="Santa Barbará"/>
    <s v="El Níspero"/>
    <x v="1"/>
    <n v="1"/>
    <n v="272000"/>
    <n v="272000"/>
    <n v="10"/>
  </r>
  <r>
    <s v="Santa Barbará"/>
    <s v="El Níspero"/>
    <x v="0"/>
    <n v="1"/>
    <n v="272000"/>
    <n v="272000"/>
    <n v="10"/>
  </r>
  <r>
    <s v="Santa Barbará"/>
    <s v="Ilama"/>
    <x v="1"/>
    <n v="1"/>
    <n v="272000"/>
    <n v="272000"/>
    <n v="10"/>
  </r>
  <r>
    <s v="Santa Barbará"/>
    <s v="Nueva Celilac"/>
    <x v="1"/>
    <n v="1"/>
    <n v="240830.7"/>
    <n v="240830.7"/>
    <n v="13"/>
  </r>
  <r>
    <s v="Santa Barbará"/>
    <s v="San Francisco de Ojuera"/>
    <x v="1"/>
    <n v="1"/>
    <n v="272000"/>
    <n v="272000"/>
    <n v="10"/>
  </r>
  <r>
    <s v="Santa Barbará"/>
    <s v="San José de Colinas"/>
    <x v="0"/>
    <n v="1"/>
    <n v="272000"/>
    <n v="272000"/>
    <n v="10"/>
  </r>
  <r>
    <s v="Santa Barbará"/>
    <s v="San Luis"/>
    <x v="1"/>
    <n v="1"/>
    <n v="240830.7"/>
    <n v="240830.7"/>
    <n v="13"/>
  </r>
  <r>
    <s v="Santa Barbará"/>
    <s v="Santa Barbará"/>
    <x v="1"/>
    <n v="3"/>
    <n v="272000"/>
    <n v="816000"/>
    <n v="30"/>
  </r>
  <r>
    <s v="Santa Barbará"/>
    <s v="Santa Barbará"/>
    <x v="0"/>
    <n v="6"/>
    <n v="272000"/>
    <n v="1632000"/>
    <n v="60"/>
  </r>
  <r>
    <s v="Santa Barbará"/>
    <s v="Santa Rita"/>
    <x v="1"/>
    <n v="1"/>
    <n v="240830.7"/>
    <n v="240830.7"/>
    <n v="55"/>
  </r>
  <r>
    <s v="Santa Barbará"/>
    <s v="Trinidad "/>
    <x v="1"/>
    <n v="2"/>
    <n v="240830.7"/>
    <n v="481661.4"/>
    <n v="55"/>
  </r>
  <r>
    <s v="Valle"/>
    <s v="Nacaome"/>
    <x v="0"/>
    <n v="4"/>
    <n v="240830.7"/>
    <n v="963322.8"/>
    <n v="5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
  <r>
    <s v=" Cortes"/>
    <s v="Puerto Cortes"/>
    <x v="0"/>
    <n v="4"/>
    <n v="212345.1"/>
    <n v="849380.4"/>
    <n v="52"/>
  </r>
  <r>
    <s v="Atlántida"/>
    <s v="Arizona"/>
    <x v="1"/>
    <n v="1"/>
    <n v="832714"/>
    <n v="832714"/>
    <n v="48"/>
  </r>
  <r>
    <s v="Atlántida"/>
    <s v="La Ceiba"/>
    <x v="1"/>
    <n v="4"/>
    <n v="832714"/>
    <n v="3330856"/>
    <n v="120"/>
  </r>
  <r>
    <s v="Atlántida"/>
    <s v="La Masica"/>
    <x v="2"/>
    <n v="1"/>
    <n v="461000"/>
    <n v="461000"/>
    <n v="7"/>
  </r>
  <r>
    <s v="Atlántida"/>
    <s v="La Masica"/>
    <x v="1"/>
    <n v="1"/>
    <n v="832714"/>
    <n v="832714"/>
    <n v="48"/>
  </r>
  <r>
    <s v="Choluteca "/>
    <s v="Choluteca"/>
    <x v="1"/>
    <n v="2"/>
    <n v="832714"/>
    <n v="1665428"/>
    <n v="60"/>
  </r>
  <r>
    <s v="Choluteca "/>
    <s v="Concepción de María"/>
    <x v="0"/>
    <n v="4"/>
    <n v="212345.1"/>
    <n v="849380.4"/>
    <n v="72"/>
  </r>
  <r>
    <s v="Choluteca "/>
    <s v="Marcovia"/>
    <x v="2"/>
    <n v="3"/>
    <n v="461000"/>
    <n v="1383000"/>
    <n v="21"/>
  </r>
  <r>
    <s v="Choluteca "/>
    <s v="Namasigüe"/>
    <x v="1"/>
    <n v="1"/>
    <n v="832714"/>
    <n v="832714"/>
    <n v="48"/>
  </r>
  <r>
    <s v="Choluteca "/>
    <s v="San Marcos"/>
    <x v="1"/>
    <n v="1"/>
    <n v="832714"/>
    <n v="832714"/>
    <n v="500"/>
  </r>
  <r>
    <s v="Choluteca "/>
    <s v="Santa Ana de Yusguare"/>
    <x v="0"/>
    <n v="4"/>
    <n v="212345.1"/>
    <n v="849380.4"/>
    <n v="72"/>
  </r>
  <r>
    <s v="Colon"/>
    <s v="Bonito Oriental"/>
    <x v="1"/>
    <n v="4"/>
    <n v="832714"/>
    <n v="3330856"/>
    <n v="110"/>
  </r>
  <r>
    <s v="Colón"/>
    <s v="Iriona "/>
    <x v="3"/>
    <n v="4"/>
    <n v="42200"/>
    <n v="168800"/>
    <n v="30"/>
  </r>
  <r>
    <s v="Colón"/>
    <s v="Iriona "/>
    <x v="0"/>
    <n v="6"/>
    <n v="212345.1"/>
    <n v="1274070.6000000001"/>
    <n v="108"/>
  </r>
  <r>
    <s v="Colón"/>
    <s v="Iriona "/>
    <x v="2"/>
    <n v="13"/>
    <n v="461000"/>
    <n v="5993000"/>
    <n v="91"/>
  </r>
  <r>
    <s v="Colón"/>
    <s v="Iriona "/>
    <x v="1"/>
    <n v="11"/>
    <n v="832714"/>
    <n v="9159854"/>
    <n v="528"/>
  </r>
  <r>
    <s v="Comayagua"/>
    <s v="Comayagua"/>
    <x v="1"/>
    <n v="2"/>
    <n v="832714"/>
    <n v="1665428"/>
    <n v="60"/>
  </r>
  <r>
    <s v="Copan"/>
    <s v="Florida"/>
    <x v="4"/>
    <n v="1"/>
    <n v="480000"/>
    <n v="480000"/>
    <n v="20"/>
  </r>
  <r>
    <s v="Copán"/>
    <s v="Corquín"/>
    <x v="4"/>
    <n v="1"/>
    <n v="480000"/>
    <n v="480000"/>
    <n v="20"/>
  </r>
  <r>
    <s v="Copán"/>
    <s v="Corquín"/>
    <x v="3"/>
    <n v="1"/>
    <n v="42200"/>
    <n v="42200"/>
    <n v="27"/>
  </r>
  <r>
    <s v="Copán"/>
    <s v="Dulce nombre"/>
    <x v="1"/>
    <n v="1"/>
    <n v="832714"/>
    <n v="832714"/>
    <n v="48"/>
  </r>
  <r>
    <s v="Copán"/>
    <s v="La Unión"/>
    <x v="4"/>
    <n v="1"/>
    <n v="480000"/>
    <n v="480000"/>
    <n v="20"/>
  </r>
  <r>
    <s v="Copán"/>
    <s v="San Nicolás"/>
    <x v="1"/>
    <n v="1"/>
    <n v="832714"/>
    <n v="832714"/>
    <n v="48"/>
  </r>
  <r>
    <s v="Copán"/>
    <s v="Trinidad de Copán"/>
    <x v="1"/>
    <n v="1"/>
    <n v="832714"/>
    <n v="832714"/>
    <n v="48"/>
  </r>
  <r>
    <s v="Cortés"/>
    <s v="Choloma"/>
    <x v="2"/>
    <n v="1"/>
    <n v="461000"/>
    <n v="461000"/>
    <n v="7"/>
  </r>
  <r>
    <s v="Cortés"/>
    <s v="Omoa"/>
    <x v="4"/>
    <n v="1"/>
    <n v="480000"/>
    <n v="480000"/>
    <n v="20"/>
  </r>
  <r>
    <s v="Cortés"/>
    <s v="Omoa"/>
    <x v="2"/>
    <n v="1"/>
    <n v="461000"/>
    <n v="461000"/>
    <n v="7"/>
  </r>
  <r>
    <s v="Cortés"/>
    <s v="Puerto Cortés"/>
    <x v="3"/>
    <n v="1"/>
    <n v="42200"/>
    <n v="42200"/>
    <n v="27"/>
  </r>
  <r>
    <s v="Cortés"/>
    <s v="Puerto Cortés"/>
    <x v="2"/>
    <n v="1"/>
    <n v="461000"/>
    <n v="461000"/>
    <n v="7"/>
  </r>
  <r>
    <s v="Cortés"/>
    <s v="San Pedro Sula"/>
    <x v="1"/>
    <n v="1"/>
    <n v="832714"/>
    <n v="832714"/>
    <n v="48"/>
  </r>
  <r>
    <s v="El Paraíso"/>
    <s v="Alacua"/>
    <x v="4"/>
    <n v="1"/>
    <n v="480000"/>
    <n v="480000"/>
    <n v="20"/>
  </r>
  <r>
    <s v="El Paraíso"/>
    <s v="Alacua"/>
    <x v="4"/>
    <n v="1"/>
    <n v="480000"/>
    <n v="480000"/>
    <n v="20"/>
  </r>
  <r>
    <s v="El Paraíso"/>
    <s v="Alacua"/>
    <x v="2"/>
    <n v="1"/>
    <n v="461000"/>
    <n v="461000"/>
    <n v="7"/>
  </r>
  <r>
    <s v="El Paraíso"/>
    <s v="Alacua"/>
    <x v="2"/>
    <n v="1"/>
    <n v="461000"/>
    <n v="461000"/>
    <n v="7"/>
  </r>
  <r>
    <s v="El Paraíso"/>
    <s v="Danli"/>
    <x v="4"/>
    <n v="1"/>
    <n v="480000"/>
    <n v="480000"/>
    <n v="20"/>
  </r>
  <r>
    <s v="El Paraíso"/>
    <s v="Danli"/>
    <x v="1"/>
    <n v="3"/>
    <n v="832714"/>
    <n v="2498142"/>
    <n v="80"/>
  </r>
  <r>
    <s v="El Paraíso"/>
    <s v="El Paraíso"/>
    <x v="4"/>
    <n v="1"/>
    <n v="480000"/>
    <n v="480000"/>
    <n v="20"/>
  </r>
  <r>
    <s v="El Paraíso"/>
    <s v="El Paraíso"/>
    <x v="3"/>
    <n v="1"/>
    <n v="42200"/>
    <n v="42200"/>
    <n v="27"/>
  </r>
  <r>
    <s v="El Paraíso"/>
    <s v="Potrerillo"/>
    <x v="1"/>
    <n v="2"/>
    <n v="832714"/>
    <n v="1665428"/>
    <n v="60"/>
  </r>
  <r>
    <s v="El Paraíso"/>
    <s v="Teupasenti"/>
    <x v="1"/>
    <n v="2"/>
    <n v="832714"/>
    <n v="1665428"/>
    <n v="70"/>
  </r>
  <r>
    <s v="El Paraíso"/>
    <s v="Trojes"/>
    <x v="2"/>
    <n v="1"/>
    <n v="461000"/>
    <n v="461000"/>
    <n v="7"/>
  </r>
  <r>
    <s v="El Paraíso"/>
    <s v="Trojes"/>
    <x v="1"/>
    <n v="2"/>
    <n v="832714"/>
    <n v="1665428"/>
    <n v="70"/>
  </r>
  <r>
    <s v="El Paraíso"/>
    <s v="Yuscarán"/>
    <x v="1"/>
    <n v="3"/>
    <n v="832714"/>
    <n v="2498142"/>
    <n v="70"/>
  </r>
  <r>
    <s v="Francisco Morazán"/>
    <s v="Sabanagrande "/>
    <x v="0"/>
    <n v="3"/>
    <n v="212345.1"/>
    <n v="637035.30000000005"/>
    <n v="72"/>
  </r>
  <r>
    <s v="Francisco Morazán"/>
    <s v="Valle de Ángeles"/>
    <x v="0"/>
    <n v="3"/>
    <n v="212345.1"/>
    <n v="637035.30000000005"/>
    <n v="66"/>
  </r>
  <r>
    <s v="Gracias a Dios"/>
    <s v="Ahuas"/>
    <x v="1"/>
    <n v="1"/>
    <n v="832714"/>
    <n v="832714"/>
    <n v="48"/>
  </r>
  <r>
    <s v="Gracias a Dios"/>
    <s v="Juan Francisco Bulnes "/>
    <x v="3"/>
    <n v="1"/>
    <n v="42200"/>
    <n v="42200"/>
    <n v="23"/>
  </r>
  <r>
    <s v="Gracias a Dios"/>
    <s v="Juan Francisco Bulnes "/>
    <x v="2"/>
    <n v="1"/>
    <n v="461000"/>
    <n v="461000"/>
    <n v="7"/>
  </r>
  <r>
    <s v="Gracias a Dios"/>
    <s v="Juan Francisco Bulnes "/>
    <x v="1"/>
    <n v="1"/>
    <n v="832714"/>
    <n v="832714"/>
    <n v="48"/>
  </r>
  <r>
    <s v="Gracias a Dios"/>
    <s v="Puerto Lempira"/>
    <x v="0"/>
    <n v="1"/>
    <n v="212345.1"/>
    <n v="212345.1"/>
    <n v="18"/>
  </r>
  <r>
    <s v="Gracias a Dios"/>
    <s v="Puerto Lempira"/>
    <x v="2"/>
    <n v="1"/>
    <n v="461000"/>
    <n v="461000"/>
    <n v="7"/>
  </r>
  <r>
    <s v="Gracias a Dios"/>
    <s v="Puerto Lempira"/>
    <x v="1"/>
    <n v="1"/>
    <n v="832714"/>
    <n v="832714"/>
    <n v="48"/>
  </r>
  <r>
    <s v="Gracias a Dios"/>
    <s v="Villeda Morales"/>
    <x v="0"/>
    <n v="1"/>
    <n v="212345.1"/>
    <n v="212345.1"/>
    <n v="18"/>
  </r>
  <r>
    <s v="Gracias a Dios"/>
    <s v="Villeda Morales"/>
    <x v="1"/>
    <n v="1"/>
    <n v="832714"/>
    <n v="832714"/>
    <n v="48"/>
  </r>
  <r>
    <s v="Gracias a Dios"/>
    <s v="Wampusirpi "/>
    <x v="0"/>
    <n v="1"/>
    <n v="212345.1"/>
    <n v="212345.1"/>
    <n v="18"/>
  </r>
  <r>
    <s v="Gracias a Dios"/>
    <s v="Wampusirpi "/>
    <x v="2"/>
    <n v="1"/>
    <n v="461000"/>
    <n v="461000"/>
    <n v="7"/>
  </r>
  <r>
    <s v="Gracias a Dios"/>
    <s v="Wampusirpi "/>
    <x v="1"/>
    <n v="1"/>
    <n v="832714"/>
    <n v="832714"/>
    <n v="48"/>
  </r>
  <r>
    <s v="Intibucá"/>
    <s v="Camasca"/>
    <x v="3"/>
    <n v="1"/>
    <n v="42200"/>
    <n v="42200"/>
    <n v="27"/>
  </r>
  <r>
    <s v="Intibucá"/>
    <s v="Camasca"/>
    <x v="0"/>
    <n v="1"/>
    <n v="212345.1"/>
    <n v="212345.1"/>
    <n v="18"/>
  </r>
  <r>
    <s v="Intibucá"/>
    <s v="Camasca"/>
    <x v="2"/>
    <n v="1"/>
    <n v="461000"/>
    <n v="461000"/>
    <n v="7"/>
  </r>
  <r>
    <s v="Intibucá"/>
    <s v="Camasca"/>
    <x v="1"/>
    <n v="1"/>
    <n v="832714"/>
    <n v="832714"/>
    <n v="48"/>
  </r>
  <r>
    <s v="Intibucá"/>
    <s v="Colomoncagua"/>
    <x v="0"/>
    <n v="1"/>
    <n v="212345.1"/>
    <n v="212345.1"/>
    <n v="18"/>
  </r>
  <r>
    <s v="Intibucá"/>
    <s v="Colomoncagua"/>
    <x v="1"/>
    <n v="1"/>
    <n v="832714"/>
    <n v="832714"/>
    <n v="48"/>
  </r>
  <r>
    <s v="Intibucá"/>
    <s v="Concepción"/>
    <x v="0"/>
    <n v="1"/>
    <n v="212345.1"/>
    <n v="212345.1"/>
    <n v="18"/>
  </r>
  <r>
    <s v="Intibucá"/>
    <s v="Concepción"/>
    <x v="1"/>
    <n v="1"/>
    <n v="832714"/>
    <n v="832714"/>
    <n v="48"/>
  </r>
  <r>
    <s v="Intibucá"/>
    <s v="Intibucá"/>
    <x v="3"/>
    <n v="1"/>
    <n v="42200"/>
    <n v="42200"/>
    <n v="27"/>
  </r>
  <r>
    <s v="Intibucá"/>
    <s v="Intibucá"/>
    <x v="0"/>
    <n v="1"/>
    <n v="212345.1"/>
    <n v="212345.1"/>
    <n v="18"/>
  </r>
  <r>
    <s v="Intibucá"/>
    <s v="Intibucá"/>
    <x v="1"/>
    <n v="1"/>
    <n v="832714"/>
    <n v="832714"/>
    <n v="48"/>
  </r>
  <r>
    <s v="Intibucá"/>
    <s v="Jesus de otoro"/>
    <x v="4"/>
    <n v="1"/>
    <n v="480000"/>
    <n v="480000"/>
    <n v="20"/>
  </r>
  <r>
    <s v="Intibucá"/>
    <s v="Jesus de otoro"/>
    <x v="3"/>
    <n v="1"/>
    <n v="42200"/>
    <n v="42200"/>
    <n v="27"/>
  </r>
  <r>
    <s v="Intibucá"/>
    <s v="Jesus de otoro"/>
    <x v="0"/>
    <n v="1"/>
    <n v="212345.1"/>
    <n v="212345.1"/>
    <n v="18"/>
  </r>
  <r>
    <s v="Intibucá"/>
    <s v="Jesus de otoro"/>
    <x v="2"/>
    <n v="1"/>
    <n v="461000"/>
    <n v="461000"/>
    <n v="7"/>
  </r>
  <r>
    <s v="Intibucá"/>
    <s v="Jesus de otoro"/>
    <x v="1"/>
    <n v="1"/>
    <n v="832714"/>
    <n v="832714"/>
    <n v="48"/>
  </r>
  <r>
    <s v="Intibucá"/>
    <s v="Magdalena"/>
    <x v="0"/>
    <n v="1"/>
    <n v="212345.1"/>
    <n v="212345.1"/>
    <n v="18"/>
  </r>
  <r>
    <s v="Intibucá"/>
    <s v="Magdalena"/>
    <x v="1"/>
    <n v="1"/>
    <n v="832714"/>
    <n v="832714"/>
    <n v="48"/>
  </r>
  <r>
    <s v="Intibucá"/>
    <s v="Masanguara"/>
    <x v="0"/>
    <n v="1"/>
    <n v="212345.1"/>
    <n v="212345.1"/>
    <n v="18"/>
  </r>
  <r>
    <s v="Intibucá"/>
    <s v="Masanguara"/>
    <x v="1"/>
    <n v="1"/>
    <n v="832714"/>
    <n v="832714"/>
    <n v="48"/>
  </r>
  <r>
    <s v="Intibucá"/>
    <s v="San Antonio"/>
    <x v="3"/>
    <n v="1"/>
    <n v="42200"/>
    <n v="42200"/>
    <n v="27"/>
  </r>
  <r>
    <s v="Intibucá"/>
    <s v="San Antonio"/>
    <x v="1"/>
    <n v="1"/>
    <n v="832714"/>
    <n v="832714"/>
    <n v="48"/>
  </r>
  <r>
    <s v="Intibucá"/>
    <s v="San Francisco de Opalaca"/>
    <x v="0"/>
    <n v="1"/>
    <n v="212345.1"/>
    <n v="212345.1"/>
    <n v="18"/>
  </r>
  <r>
    <s v="Intibucá"/>
    <s v="San Francisco de Opalaca"/>
    <x v="1"/>
    <n v="1"/>
    <n v="832714"/>
    <n v="832714"/>
    <n v="48"/>
  </r>
  <r>
    <s v="Intibucá"/>
    <s v="San Isidro"/>
    <x v="0"/>
    <n v="1"/>
    <n v="212345.1"/>
    <n v="212345.1"/>
    <n v="18"/>
  </r>
  <r>
    <s v="Intibucá"/>
    <s v="San Isidro"/>
    <x v="1"/>
    <n v="1"/>
    <n v="832714"/>
    <n v="832714"/>
    <n v="48"/>
  </r>
  <r>
    <s v="Intibucá"/>
    <s v="San Juan"/>
    <x v="4"/>
    <n v="1"/>
    <n v="480000"/>
    <n v="480000"/>
    <n v="20"/>
  </r>
  <r>
    <s v="Intibucá"/>
    <s v="San Juan"/>
    <x v="0"/>
    <n v="1"/>
    <n v="212345.1"/>
    <n v="212345.1"/>
    <n v="18"/>
  </r>
  <r>
    <s v="Intibucá"/>
    <s v="San Juan"/>
    <x v="1"/>
    <n v="1"/>
    <n v="832714"/>
    <n v="832714"/>
    <n v="48"/>
  </r>
  <r>
    <s v="Intibucá"/>
    <s v="San Juan"/>
    <x v="1"/>
    <n v="1"/>
    <n v="832714"/>
    <n v="832714"/>
    <n v="48"/>
  </r>
  <r>
    <s v="Intibucá"/>
    <s v="San Marcos de la SIerra"/>
    <x v="0"/>
    <n v="1"/>
    <n v="212345.1"/>
    <n v="212345.1"/>
    <n v="18"/>
  </r>
  <r>
    <s v="Intibucá"/>
    <s v="San Marcos de la SIerra"/>
    <x v="1"/>
    <n v="1"/>
    <n v="832714"/>
    <n v="832714"/>
    <n v="48"/>
  </r>
  <r>
    <s v="Intibucá"/>
    <s v="Santa Lucia"/>
    <x v="0"/>
    <n v="1"/>
    <n v="212345.1"/>
    <n v="212345.1"/>
    <n v="18"/>
  </r>
  <r>
    <s v="Intibucá"/>
    <s v="Santa Lucia"/>
    <x v="0"/>
    <n v="1"/>
    <n v="212345.1"/>
    <n v="212345.1"/>
    <n v="18"/>
  </r>
  <r>
    <s v="Intibucá"/>
    <s v="Santa Lucia"/>
    <x v="1"/>
    <n v="1"/>
    <n v="832714"/>
    <n v="832714"/>
    <n v="48"/>
  </r>
  <r>
    <s v="Intibucá"/>
    <s v="Yaranmaguila"/>
    <x v="4"/>
    <n v="1"/>
    <n v="480000"/>
    <n v="480000"/>
    <n v="20"/>
  </r>
  <r>
    <s v="Intibucá"/>
    <s v="Yaranmaguila"/>
    <x v="1"/>
    <n v="1"/>
    <n v="832714"/>
    <n v="832714"/>
    <n v="48"/>
  </r>
  <r>
    <s v="Intibucá "/>
    <s v="San Marcos de la Sierra"/>
    <x v="0"/>
    <n v="1"/>
    <n v="212345.1"/>
    <n v="212345.1"/>
    <n v="18"/>
  </r>
  <r>
    <s v="Intibucá "/>
    <s v="San Marcos de la Sierra"/>
    <x v="0"/>
    <n v="3"/>
    <n v="212345.1"/>
    <n v="637035.30000000005"/>
    <n v="66"/>
  </r>
  <r>
    <s v="Islas de la Bahía"/>
    <s v="José Santos Guardiola"/>
    <x v="0"/>
    <n v="1"/>
    <n v="212345.1"/>
    <n v="212345.1"/>
    <n v="18"/>
  </r>
  <r>
    <s v="Islas de la Bahía"/>
    <s v="Roatán"/>
    <x v="1"/>
    <n v="5"/>
    <n v="832714"/>
    <n v="4163570"/>
    <n v="240"/>
  </r>
  <r>
    <s v="La Paz"/>
    <s v="Cane"/>
    <x v="3"/>
    <n v="1"/>
    <n v="42200"/>
    <n v="42200"/>
    <n v="27"/>
  </r>
  <r>
    <s v="La Paz"/>
    <s v="Cane"/>
    <x v="2"/>
    <n v="1"/>
    <n v="461000"/>
    <n v="461000"/>
    <n v="7"/>
  </r>
  <r>
    <s v="La Paz"/>
    <s v="La Paz"/>
    <x v="1"/>
    <n v="2"/>
    <n v="832714"/>
    <n v="1665428"/>
    <n v="65"/>
  </r>
  <r>
    <s v="La Paz"/>
    <s v="Marcala"/>
    <x v="1"/>
    <n v="2"/>
    <n v="832714"/>
    <n v="1665428"/>
    <n v="65"/>
  </r>
  <r>
    <s v="La Paz"/>
    <s v="Márcala"/>
    <x v="4"/>
    <n v="1"/>
    <n v="480000"/>
    <n v="480000"/>
    <n v="20"/>
  </r>
  <r>
    <s v="Lempira"/>
    <s v="Belén"/>
    <x v="4"/>
    <n v="1"/>
    <n v="480000"/>
    <n v="480000"/>
    <n v="20"/>
  </r>
  <r>
    <s v="Lempira"/>
    <s v="Candelaría"/>
    <x v="4"/>
    <n v="1"/>
    <n v="480000"/>
    <n v="480000"/>
    <n v="20"/>
  </r>
  <r>
    <s v="Lempira"/>
    <s v="Cololaca"/>
    <x v="4"/>
    <n v="1"/>
    <n v="480000"/>
    <n v="480000"/>
    <n v="20"/>
  </r>
  <r>
    <s v="Lempira"/>
    <s v="Erandique"/>
    <x v="4"/>
    <n v="1"/>
    <n v="480000"/>
    <n v="480000"/>
    <n v="20"/>
  </r>
  <r>
    <s v="Lempira"/>
    <s v="Gracias"/>
    <x v="4"/>
    <n v="1"/>
    <n v="480000"/>
    <n v="480000"/>
    <n v="20"/>
  </r>
  <r>
    <s v="Lempira"/>
    <s v="Gracias"/>
    <x v="3"/>
    <n v="1"/>
    <n v="42200"/>
    <n v="42200"/>
    <n v="27"/>
  </r>
  <r>
    <s v="Lempira"/>
    <s v="Gracias"/>
    <x v="1"/>
    <n v="1"/>
    <n v="832714"/>
    <n v="832714"/>
    <n v="48"/>
  </r>
  <r>
    <s v="Lempira"/>
    <s v="Gualcince"/>
    <x v="4"/>
    <n v="1"/>
    <n v="480000"/>
    <n v="480000"/>
    <n v="20"/>
  </r>
  <r>
    <s v="Lempira"/>
    <s v="La Campa"/>
    <x v="4"/>
    <n v="1"/>
    <n v="480000"/>
    <n v="480000"/>
    <n v="20"/>
  </r>
  <r>
    <s v="Lempira"/>
    <s v="La Iguala"/>
    <x v="4"/>
    <n v="1"/>
    <n v="480000"/>
    <n v="480000"/>
    <n v="20"/>
  </r>
  <r>
    <s v="Lempira"/>
    <s v="La Unión"/>
    <x v="2"/>
    <n v="1"/>
    <n v="461000"/>
    <n v="461000"/>
    <n v="7"/>
  </r>
  <r>
    <s v="Lempira"/>
    <s v="Lepaera"/>
    <x v="4"/>
    <n v="1"/>
    <n v="480000"/>
    <n v="480000"/>
    <n v="20"/>
  </r>
  <r>
    <s v="Lempira"/>
    <s v="Piraera"/>
    <x v="4"/>
    <n v="1"/>
    <n v="480000"/>
    <n v="480000"/>
    <n v="20"/>
  </r>
  <r>
    <s v="Lempira"/>
    <s v="San Andrés"/>
    <x v="4"/>
    <n v="1"/>
    <n v="480000"/>
    <n v="480000"/>
    <n v="20"/>
  </r>
  <r>
    <s v="Lempira"/>
    <s v="San Juan Guarita"/>
    <x v="4"/>
    <n v="1"/>
    <n v="480000"/>
    <n v="480000"/>
    <n v="20"/>
  </r>
  <r>
    <s v="Lempira"/>
    <s v="San Manuel Colohete"/>
    <x v="4"/>
    <n v="1"/>
    <n v="480000"/>
    <n v="480000"/>
    <n v="20"/>
  </r>
  <r>
    <s v="Lempira"/>
    <s v="San Marcos de Caiquín"/>
    <x v="4"/>
    <n v="1"/>
    <n v="480000"/>
    <n v="480000"/>
    <n v="20"/>
  </r>
  <r>
    <s v="Lempira"/>
    <s v="San Rafael"/>
    <x v="4"/>
    <n v="1"/>
    <n v="480000"/>
    <n v="480000"/>
    <n v="20"/>
  </r>
  <r>
    <s v="Lempira"/>
    <s v="San Sebastián"/>
    <x v="4"/>
    <n v="1"/>
    <n v="480000"/>
    <n v="480000"/>
    <n v="20"/>
  </r>
  <r>
    <s v="Lempira"/>
    <s v="Santa Cruz"/>
    <x v="4"/>
    <n v="1"/>
    <n v="480000"/>
    <n v="480000"/>
    <n v="20"/>
  </r>
  <r>
    <s v="Lempira"/>
    <s v="Talgua"/>
    <x v="4"/>
    <n v="1"/>
    <n v="480000"/>
    <n v="480000"/>
    <n v="20"/>
  </r>
  <r>
    <s v="Lempira"/>
    <s v="Tambla"/>
    <x v="4"/>
    <n v="1"/>
    <n v="480000"/>
    <n v="480000"/>
    <n v="20"/>
  </r>
  <r>
    <s v="Lempira"/>
    <s v="Valladolid"/>
    <x v="4"/>
    <n v="1"/>
    <n v="480000"/>
    <n v="480000"/>
    <n v="20"/>
  </r>
  <r>
    <s v="Lempira"/>
    <s v="Virginia"/>
    <x v="4"/>
    <n v="1"/>
    <n v="480000"/>
    <n v="480000"/>
    <n v="20"/>
  </r>
  <r>
    <s v="Lempira"/>
    <s v="Virginia"/>
    <x v="2"/>
    <n v="1"/>
    <n v="461000"/>
    <n v="461000"/>
    <n v="7"/>
  </r>
  <r>
    <s v="Ocotepeque"/>
    <s v="Ocotepeque"/>
    <x v="0"/>
    <n v="1"/>
    <n v="212345.1"/>
    <n v="212345.1"/>
    <n v="18"/>
  </r>
  <r>
    <s v="Ocotepeque"/>
    <s v="Ocotepeque"/>
    <x v="2"/>
    <n v="1"/>
    <n v="461000"/>
    <n v="461000"/>
    <n v="7"/>
  </r>
  <r>
    <s v="Ocotepeque"/>
    <s v="Ocotepeque"/>
    <x v="1"/>
    <n v="1"/>
    <n v="832714"/>
    <n v="832714"/>
    <n v="48"/>
  </r>
  <r>
    <s v="Ocotepeque"/>
    <s v="San Francisco del Valle"/>
    <x v="2"/>
    <n v="1"/>
    <n v="461000"/>
    <n v="461000"/>
    <n v="7"/>
  </r>
  <r>
    <s v="Ocotepeque"/>
    <s v="San Marcos"/>
    <x v="2"/>
    <n v="1"/>
    <n v="461000"/>
    <n v="461000"/>
    <n v="7"/>
  </r>
  <r>
    <s v="Ocotepeque"/>
    <s v="Santa Fé"/>
    <x v="2"/>
    <n v="1"/>
    <n v="461000"/>
    <n v="461000"/>
    <n v="7"/>
  </r>
  <r>
    <s v="Ocotepeque"/>
    <s v="Sensenti"/>
    <x v="2"/>
    <n v="1"/>
    <n v="461000"/>
    <n v="461000"/>
    <n v="7"/>
  </r>
  <r>
    <s v="Ocotepeque"/>
    <s v="Sinuapa"/>
    <x v="2"/>
    <n v="1"/>
    <n v="461000"/>
    <n v="461000"/>
    <n v="7"/>
  </r>
  <r>
    <s v="Olancho"/>
    <s v="Campamento"/>
    <x v="1"/>
    <n v="2"/>
    <n v="832714"/>
    <n v="1665428"/>
    <n v="45"/>
  </r>
  <r>
    <s v="Olancho"/>
    <s v="Esquipulas del Norte"/>
    <x v="1"/>
    <n v="2"/>
    <n v="832714"/>
    <n v="1665428"/>
    <n v="27"/>
  </r>
  <r>
    <s v="Olancho"/>
    <s v="Gualaco"/>
    <x v="1"/>
    <n v="2"/>
    <n v="832714"/>
    <n v="1665428"/>
    <n v="45"/>
  </r>
  <r>
    <s v="Olancho"/>
    <s v="Guata"/>
    <x v="1"/>
    <n v="2"/>
    <n v="832714"/>
    <n v="1665428"/>
    <n v="27"/>
  </r>
  <r>
    <s v="Olancho"/>
    <s v="Jano"/>
    <x v="1"/>
    <n v="2"/>
    <n v="832714"/>
    <n v="1665428"/>
    <n v="27"/>
  </r>
  <r>
    <s v="Olancho"/>
    <s v="Manto"/>
    <x v="1"/>
    <n v="2"/>
    <n v="832714"/>
    <n v="1665428"/>
    <n v="60"/>
  </r>
  <r>
    <s v="Olancho"/>
    <s v="San Esteban"/>
    <x v="1"/>
    <n v="3"/>
    <n v="832714"/>
    <n v="2498142"/>
    <n v="50"/>
  </r>
  <r>
    <s v="Santa Barbará"/>
    <s v="Arada"/>
    <x v="4"/>
    <n v="1"/>
    <n v="480000"/>
    <n v="480000"/>
    <n v="20"/>
  </r>
  <r>
    <s v="Santa Barbará"/>
    <s v="Atima"/>
    <x v="4"/>
    <n v="1"/>
    <n v="480000"/>
    <n v="480000"/>
    <n v="20"/>
  </r>
  <r>
    <s v="Santa Barbará"/>
    <s v="Concepción Norte"/>
    <x v="0"/>
    <n v="1"/>
    <n v="212345.1"/>
    <n v="212345.1"/>
    <n v="18"/>
  </r>
  <r>
    <s v="Santa Barbará"/>
    <s v="Ilama"/>
    <x v="4"/>
    <n v="1"/>
    <n v="480000"/>
    <n v="480000"/>
    <n v="20"/>
  </r>
  <r>
    <s v="Santa Barbará"/>
    <s v="Las Vegas"/>
    <x v="4"/>
    <n v="1"/>
    <n v="480000"/>
    <n v="480000"/>
    <n v="20"/>
  </r>
  <r>
    <s v="Santa Barbará"/>
    <s v="Quimistán"/>
    <x v="4"/>
    <n v="1"/>
    <n v="480000"/>
    <n v="480000"/>
    <n v="20"/>
  </r>
  <r>
    <s v="Santa Barbará"/>
    <s v="Quimistán"/>
    <x v="0"/>
    <n v="1"/>
    <n v="212345.1"/>
    <n v="212345.1"/>
    <n v="18"/>
  </r>
  <r>
    <s v="Santa Barbará"/>
    <s v="San José de Colinas"/>
    <x v="4"/>
    <n v="1"/>
    <n v="480000"/>
    <n v="480000"/>
    <n v="20"/>
  </r>
  <r>
    <s v="Santa Barbará"/>
    <s v="San Nicolás"/>
    <x v="4"/>
    <n v="1"/>
    <n v="480000"/>
    <n v="480000"/>
    <n v="20"/>
  </r>
  <r>
    <s v="Santa Barbará"/>
    <s v="Santa Barbará"/>
    <x v="4"/>
    <n v="1"/>
    <n v="480000"/>
    <n v="480000"/>
    <n v="20"/>
  </r>
  <r>
    <s v="Santa Barbará"/>
    <s v="Santa Barbará"/>
    <x v="0"/>
    <n v="1"/>
    <n v="212345.1"/>
    <n v="212345.1"/>
    <n v="18"/>
  </r>
  <r>
    <s v="Santa Barbará"/>
    <s v="Santa Barbará"/>
    <x v="1"/>
    <n v="3"/>
    <n v="832714"/>
    <n v="2498142"/>
    <n v="144"/>
  </r>
  <r>
    <s v="Santa Barbará"/>
    <s v="Trinidad "/>
    <x v="4"/>
    <n v="1"/>
    <n v="480000"/>
    <n v="480000"/>
    <n v="20"/>
  </r>
  <r>
    <s v="Valle"/>
    <s v="Nacaome"/>
    <x v="0"/>
    <n v="4"/>
    <n v="212345.1"/>
    <n v="849380.4"/>
    <n v="44"/>
  </r>
  <r>
    <s v="Valle"/>
    <s v="Nacaome"/>
    <x v="2"/>
    <n v="1"/>
    <n v="461000"/>
    <n v="461000"/>
    <n v="7"/>
  </r>
  <r>
    <s v="Yoro"/>
    <s v="Arenal"/>
    <x v="1"/>
    <n v="1"/>
    <n v="832714"/>
    <n v="832714"/>
    <n v="65"/>
  </r>
  <r>
    <s v="Yoro"/>
    <s v="El Negrito"/>
    <x v="4"/>
    <n v="1"/>
    <n v="480000"/>
    <n v="480000"/>
    <n v="20"/>
  </r>
  <r>
    <s v="Yoro"/>
    <s v="El Negrito"/>
    <x v="1"/>
    <n v="1"/>
    <n v="832714"/>
    <n v="832714"/>
    <n v="48"/>
  </r>
  <r>
    <s v="Yoro"/>
    <s v="El Progreso"/>
    <x v="0"/>
    <n v="1"/>
    <n v="212345.1"/>
    <n v="212345.1"/>
    <n v="18"/>
  </r>
  <r>
    <s v="Yoro"/>
    <s v="El Progreso"/>
    <x v="1"/>
    <n v="1"/>
    <n v="832714"/>
    <n v="832714"/>
    <n v="48"/>
  </r>
  <r>
    <s v="Yoro"/>
    <s v="Jocon"/>
    <x v="0"/>
    <n v="1"/>
    <n v="212345.1"/>
    <n v="212345.1"/>
    <n v="18"/>
  </r>
  <r>
    <s v="Yoro"/>
    <s v="Jocon"/>
    <x v="2"/>
    <n v="1"/>
    <n v="461000"/>
    <n v="461000"/>
    <n v="7"/>
  </r>
  <r>
    <s v="Yoro"/>
    <s v="Jocon"/>
    <x v="1"/>
    <n v="1"/>
    <n v="832714"/>
    <n v="832714"/>
    <n v="48"/>
  </r>
  <r>
    <s v="Yoro"/>
    <s v="Jocon"/>
    <x v="1"/>
    <n v="2"/>
    <n v="832714"/>
    <n v="1665428"/>
    <n v="60"/>
  </r>
  <r>
    <s v="Yoro"/>
    <s v="Morazán"/>
    <x v="4"/>
    <n v="1"/>
    <n v="480000"/>
    <n v="480000"/>
    <n v="20"/>
  </r>
  <r>
    <s v="Yoro"/>
    <s v="Morazán"/>
    <x v="0"/>
    <n v="1"/>
    <n v="212345.1"/>
    <n v="212345.1"/>
    <n v="18"/>
  </r>
  <r>
    <s v="Yoro"/>
    <s v="Morazán"/>
    <x v="1"/>
    <n v="1"/>
    <n v="832714"/>
    <n v="832714"/>
    <n v="48"/>
  </r>
  <r>
    <s v="Yoro"/>
    <s v="Olanchito"/>
    <x v="4"/>
    <n v="1"/>
    <n v="480000"/>
    <n v="480000"/>
    <n v="20"/>
  </r>
  <r>
    <s v="Yoro"/>
    <s v="Olanchito"/>
    <x v="0"/>
    <n v="1"/>
    <n v="212345.1"/>
    <n v="212345.1"/>
    <n v="18"/>
  </r>
  <r>
    <s v="Yoro"/>
    <s v="Olanchito"/>
    <x v="2"/>
    <n v="1"/>
    <n v="461000"/>
    <n v="461000"/>
    <n v="7"/>
  </r>
  <r>
    <s v="Yoro"/>
    <s v="Olanchito"/>
    <x v="2"/>
    <n v="5"/>
    <n v="461000"/>
    <n v="2305000"/>
    <n v="35"/>
  </r>
  <r>
    <s v="Yoro"/>
    <s v="Olanchito"/>
    <x v="1"/>
    <n v="1"/>
    <n v="832714"/>
    <n v="832714"/>
    <n v="48"/>
  </r>
  <r>
    <s v="Yoro"/>
    <s v="Olanchito"/>
    <x v="1"/>
    <n v="3"/>
    <n v="832714"/>
    <n v="2498142"/>
    <n v="65"/>
  </r>
  <r>
    <s v="Yoro"/>
    <s v="Santa Rita"/>
    <x v="0"/>
    <n v="1"/>
    <n v="212345.1"/>
    <n v="212345.1"/>
    <n v="18"/>
  </r>
  <r>
    <s v="Yoro"/>
    <s v="Sulaco"/>
    <x v="4"/>
    <n v="1"/>
    <n v="480000"/>
    <n v="480000"/>
    <n v="20"/>
  </r>
  <r>
    <s v="Yoro"/>
    <s v="Sulaco"/>
    <x v="2"/>
    <n v="1"/>
    <n v="461000"/>
    <n v="461000"/>
    <n v="7"/>
  </r>
  <r>
    <s v="Yoro"/>
    <s v="Victoria"/>
    <x v="4"/>
    <n v="1"/>
    <n v="480000"/>
    <n v="480000"/>
    <n v="20"/>
  </r>
  <r>
    <s v="Yoro"/>
    <s v="Victoria"/>
    <x v="0"/>
    <n v="1"/>
    <n v="212345.1"/>
    <n v="212345.1"/>
    <n v="18"/>
  </r>
  <r>
    <s v="Yoro"/>
    <s v="Victoria"/>
    <x v="2"/>
    <n v="1"/>
    <n v="461000"/>
    <n v="461000"/>
    <n v="7"/>
  </r>
  <r>
    <s v="Yoro"/>
    <s v="Victoria"/>
    <x v="2"/>
    <n v="5"/>
    <n v="461000"/>
    <n v="2305000"/>
    <n v="35"/>
  </r>
  <r>
    <s v="Yoro"/>
    <s v="Victoria"/>
    <x v="1"/>
    <n v="1"/>
    <n v="832714"/>
    <n v="832714"/>
    <n v="48"/>
  </r>
  <r>
    <s v="Yoro"/>
    <s v="Yorito"/>
    <x v="1"/>
    <n v="1"/>
    <n v="832714"/>
    <n v="832714"/>
    <n v="48"/>
  </r>
  <r>
    <s v="Yoro"/>
    <s v="Yoro"/>
    <x v="4"/>
    <n v="1"/>
    <n v="480000"/>
    <n v="480000"/>
    <n v="20"/>
  </r>
  <r>
    <s v="Yoro"/>
    <s v="Yoro"/>
    <x v="0"/>
    <n v="1"/>
    <n v="212345.1"/>
    <n v="212345.1"/>
    <n v="18"/>
  </r>
  <r>
    <s v="Yoro"/>
    <s v="Yoro"/>
    <x v="2"/>
    <n v="1"/>
    <n v="461000"/>
    <n v="461000"/>
    <n v="7"/>
  </r>
  <r>
    <s v="Yoro"/>
    <s v="Yoro"/>
    <x v="1"/>
    <n v="1"/>
    <n v="832714"/>
    <n v="832714"/>
    <n v="48"/>
  </r>
  <r>
    <s v="Yoro"/>
    <s v="Yoro"/>
    <x v="1"/>
    <n v="2"/>
    <n v="832714"/>
    <n v="1665428"/>
    <n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1C4C1B3-E4B4-48DB-876C-E18F8BB8ED88}" name="TablaDinámica2"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G66:I69" firstHeaderRow="0" firstDataRow="1" firstDataCol="1"/>
  <pivotFields count="7">
    <pivotField showAll="0"/>
    <pivotField showAll="0"/>
    <pivotField axis="axisRow" showAll="0">
      <items count="3">
        <item x="1"/>
        <item x="0"/>
        <item t="default"/>
      </items>
    </pivotField>
    <pivotField dataField="1" showAll="0"/>
    <pivotField showAll="0"/>
    <pivotField dataField="1" showAll="0"/>
    <pivotField showAll="0"/>
  </pivotFields>
  <rowFields count="1">
    <field x="2"/>
  </rowFields>
  <rowItems count="3">
    <i>
      <x/>
    </i>
    <i>
      <x v="1"/>
    </i>
    <i t="grand">
      <x/>
    </i>
  </rowItems>
  <colFields count="1">
    <field x="-2"/>
  </colFields>
  <colItems count="2">
    <i>
      <x/>
    </i>
    <i i="1">
      <x v="1"/>
    </i>
  </colItems>
  <dataFields count="2">
    <dataField name="Suma de Total de monto en L." fld="5" baseField="0" baseItem="0"/>
    <dataField name="Suma de No de proyectos /_x000a_departamento"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A8941ED-CBC6-4BC0-A7B4-F6EA4BE562E6}" name="TablaDinámica1" cacheId="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G58:I64" firstHeaderRow="0" firstDataRow="1" firstDataCol="1"/>
  <pivotFields count="7">
    <pivotField showAll="0"/>
    <pivotField showAll="0"/>
    <pivotField axis="axisRow" showAll="0">
      <items count="9">
        <item x="4"/>
        <item x="3"/>
        <item x="0"/>
        <item m="1" x="5"/>
        <item x="2"/>
        <item m="1" x="6"/>
        <item x="1"/>
        <item m="1" x="7"/>
        <item t="default"/>
      </items>
    </pivotField>
    <pivotField dataField="1" showAll="0"/>
    <pivotField numFmtId="43" showAll="0"/>
    <pivotField dataField="1" numFmtId="43" showAll="0"/>
    <pivotField showAll="0"/>
  </pivotFields>
  <rowFields count="1">
    <field x="2"/>
  </rowFields>
  <rowItems count="6">
    <i>
      <x/>
    </i>
    <i>
      <x v="1"/>
    </i>
    <i>
      <x v="2"/>
    </i>
    <i>
      <x v="4"/>
    </i>
    <i>
      <x v="6"/>
    </i>
    <i t="grand">
      <x/>
    </i>
  </rowItems>
  <colFields count="1">
    <field x="-2"/>
  </colFields>
  <colItems count="2">
    <i>
      <x/>
    </i>
    <i i="1">
      <x v="1"/>
    </i>
  </colItems>
  <dataFields count="2">
    <dataField name="Suma de Total de monto en L." fld="5" baseField="0" baseItem="0"/>
    <dataField name="Suma de No de proyectos /_x000a_departamento"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DDC8956-A8C0-4C1E-9AD8-CED7A959BE49}" name="TablaDinámica10"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G39:I53" firstHeaderRow="0" firstDataRow="1" firstDataCol="1"/>
  <pivotFields count="7">
    <pivotField showAll="0"/>
    <pivotField showAll="0"/>
    <pivotField axis="axisRow" showAll="0">
      <items count="15">
        <item x="10"/>
        <item x="3"/>
        <item x="1"/>
        <item x="0"/>
        <item x="7"/>
        <item x="12"/>
        <item x="11"/>
        <item x="2"/>
        <item x="9"/>
        <item x="4"/>
        <item x="5"/>
        <item x="8"/>
        <item x="6"/>
        <item m="1" x="13"/>
        <item t="default"/>
      </items>
    </pivotField>
    <pivotField name="No de proyectos /" dataField="1" showAll="0" sumSubtotal="1"/>
    <pivotField numFmtId="43" showAll="0"/>
    <pivotField dataField="1" showAll="0"/>
    <pivotField showAll="0"/>
  </pivotFields>
  <rowFields count="1">
    <field x="2"/>
  </rowFields>
  <rowItems count="14">
    <i>
      <x/>
    </i>
    <i>
      <x v="1"/>
    </i>
    <i>
      <x v="2"/>
    </i>
    <i>
      <x v="3"/>
    </i>
    <i>
      <x v="4"/>
    </i>
    <i>
      <x v="5"/>
    </i>
    <i>
      <x v="6"/>
    </i>
    <i>
      <x v="7"/>
    </i>
    <i>
      <x v="8"/>
    </i>
    <i>
      <x v="9"/>
    </i>
    <i>
      <x v="10"/>
    </i>
    <i>
      <x v="11"/>
    </i>
    <i>
      <x v="12"/>
    </i>
    <i t="grand">
      <x/>
    </i>
  </rowItems>
  <colFields count="1">
    <field x="-2"/>
  </colFields>
  <colItems count="2">
    <i>
      <x/>
    </i>
    <i i="1">
      <x v="1"/>
    </i>
  </colItems>
  <dataFields count="2">
    <dataField name="Suma de Total de monto en L." fld="5" baseField="0" baseItem="0"/>
    <dataField name="Suma de No de proyectos /"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9C22-94FA-4071-8C85-1C21726ED604}">
  <dimension ref="A1:O145"/>
  <sheetViews>
    <sheetView workbookViewId="0">
      <selection sqref="A1:XFD1048576"/>
    </sheetView>
  </sheetViews>
  <sheetFormatPr baseColWidth="10" defaultRowHeight="16.5" x14ac:dyDescent="0.3"/>
  <cols>
    <col min="1" max="1" width="11.42578125" style="168"/>
    <col min="2" max="2" width="18.42578125" style="111" bestFit="1" customWidth="1"/>
    <col min="3" max="3" width="19.42578125" style="111" bestFit="1" customWidth="1"/>
    <col min="4" max="4" width="30" style="111" bestFit="1" customWidth="1"/>
    <col min="5" max="5" width="18.7109375" style="111" customWidth="1"/>
    <col min="6" max="6" width="11" style="111" bestFit="1" customWidth="1"/>
    <col min="7" max="7" width="15.7109375" style="111" bestFit="1" customWidth="1"/>
    <col min="8" max="8" width="14" style="111" bestFit="1" customWidth="1"/>
    <col min="9" max="9" width="14.5703125" style="111" bestFit="1" customWidth="1"/>
    <col min="10" max="10" width="16" style="111" bestFit="1" customWidth="1"/>
    <col min="11" max="11" width="14.28515625" style="111" bestFit="1" customWidth="1"/>
    <col min="12" max="12" width="15.5703125" style="111" bestFit="1" customWidth="1"/>
    <col min="13" max="13" width="27.140625" style="111" bestFit="1" customWidth="1"/>
    <col min="14" max="14" width="15.28515625" style="111" bestFit="1" customWidth="1"/>
    <col min="15" max="15" width="15.42578125" style="111" bestFit="1" customWidth="1"/>
    <col min="16" max="16384" width="11.42578125" style="111"/>
  </cols>
  <sheetData>
    <row r="1" spans="1:15" x14ac:dyDescent="0.3">
      <c r="A1" s="110" t="s">
        <v>682</v>
      </c>
    </row>
    <row r="2" spans="1:15" ht="54" x14ac:dyDescent="0.3">
      <c r="A2" s="112" t="s">
        <v>319</v>
      </c>
      <c r="B2" s="112" t="s">
        <v>8</v>
      </c>
      <c r="C2" s="112" t="s">
        <v>0</v>
      </c>
      <c r="D2" s="113" t="s">
        <v>16</v>
      </c>
      <c r="E2" s="113" t="s">
        <v>12</v>
      </c>
      <c r="F2" s="113" t="s">
        <v>14</v>
      </c>
      <c r="G2" s="113" t="s">
        <v>316</v>
      </c>
      <c r="H2" s="113" t="s">
        <v>317</v>
      </c>
      <c r="I2" s="113" t="s">
        <v>10</v>
      </c>
      <c r="J2" s="113" t="s">
        <v>1</v>
      </c>
      <c r="K2" s="114" t="s">
        <v>2</v>
      </c>
      <c r="L2" s="114" t="s">
        <v>3</v>
      </c>
      <c r="M2" s="114" t="s">
        <v>318</v>
      </c>
      <c r="N2" s="115" t="s">
        <v>326</v>
      </c>
      <c r="O2" s="115" t="s">
        <v>327</v>
      </c>
    </row>
    <row r="3" spans="1:15" ht="40.5" x14ac:dyDescent="0.3">
      <c r="A3" s="116">
        <v>1</v>
      </c>
      <c r="B3" s="117" t="s">
        <v>328</v>
      </c>
      <c r="C3" s="118" t="s">
        <v>25</v>
      </c>
      <c r="D3" s="118" t="s">
        <v>19</v>
      </c>
      <c r="E3" s="117" t="s">
        <v>15</v>
      </c>
      <c r="F3" s="117" t="s">
        <v>357</v>
      </c>
      <c r="G3" s="119">
        <v>1</v>
      </c>
      <c r="H3" s="120">
        <v>775000</v>
      </c>
      <c r="I3" s="120">
        <f>+H3*G3</f>
        <v>775000</v>
      </c>
      <c r="J3" s="119">
        <v>32</v>
      </c>
      <c r="K3" s="118" t="s">
        <v>27</v>
      </c>
      <c r="L3" s="118" t="s">
        <v>30</v>
      </c>
      <c r="M3" s="121" t="s">
        <v>32</v>
      </c>
      <c r="N3" s="122">
        <v>1776</v>
      </c>
      <c r="O3" s="123">
        <f>N3*G3</f>
        <v>1776</v>
      </c>
    </row>
    <row r="4" spans="1:15" ht="40.5" x14ac:dyDescent="0.3">
      <c r="A4" s="116">
        <v>1</v>
      </c>
      <c r="B4" s="117" t="s">
        <v>328</v>
      </c>
      <c r="C4" s="118" t="s">
        <v>25</v>
      </c>
      <c r="D4" s="118" t="s">
        <v>20</v>
      </c>
      <c r="E4" s="117" t="s">
        <v>15</v>
      </c>
      <c r="F4" s="117" t="s">
        <v>357</v>
      </c>
      <c r="G4" s="119">
        <v>1</v>
      </c>
      <c r="H4" s="120">
        <v>775000</v>
      </c>
      <c r="I4" s="120">
        <f t="shared" ref="I4:I67" si="0">+H4*G4</f>
        <v>775000</v>
      </c>
      <c r="J4" s="119">
        <v>36</v>
      </c>
      <c r="K4" s="118" t="s">
        <v>27</v>
      </c>
      <c r="L4" s="118" t="s">
        <v>30</v>
      </c>
      <c r="M4" s="121" t="s">
        <v>32</v>
      </c>
      <c r="N4" s="122">
        <v>1776</v>
      </c>
      <c r="O4" s="123">
        <f t="shared" ref="O4:O36" si="1">N4*G4</f>
        <v>1776</v>
      </c>
    </row>
    <row r="5" spans="1:15" ht="40.5" x14ac:dyDescent="0.3">
      <c r="A5" s="116">
        <v>1</v>
      </c>
      <c r="B5" s="117" t="s">
        <v>328</v>
      </c>
      <c r="C5" s="118" t="s">
        <v>25</v>
      </c>
      <c r="D5" s="118" t="s">
        <v>21</v>
      </c>
      <c r="E5" s="117" t="s">
        <v>15</v>
      </c>
      <c r="F5" s="117" t="s">
        <v>357</v>
      </c>
      <c r="G5" s="119">
        <v>1</v>
      </c>
      <c r="H5" s="120">
        <v>775000</v>
      </c>
      <c r="I5" s="120">
        <f t="shared" si="0"/>
        <v>775000</v>
      </c>
      <c r="J5" s="119">
        <v>22</v>
      </c>
      <c r="K5" s="118" t="s">
        <v>27</v>
      </c>
      <c r="L5" s="118" t="s">
        <v>30</v>
      </c>
      <c r="M5" s="121" t="s">
        <v>32</v>
      </c>
      <c r="N5" s="122">
        <v>1776</v>
      </c>
      <c r="O5" s="123">
        <f t="shared" si="1"/>
        <v>1776</v>
      </c>
    </row>
    <row r="6" spans="1:15" ht="40.5" x14ac:dyDescent="0.3">
      <c r="A6" s="116">
        <v>1</v>
      </c>
      <c r="B6" s="117" t="s">
        <v>328</v>
      </c>
      <c r="C6" s="118" t="s">
        <v>25</v>
      </c>
      <c r="D6" s="118" t="s">
        <v>22</v>
      </c>
      <c r="E6" s="117" t="s">
        <v>15</v>
      </c>
      <c r="F6" s="117" t="s">
        <v>357</v>
      </c>
      <c r="G6" s="119">
        <v>1</v>
      </c>
      <c r="H6" s="120">
        <v>775000</v>
      </c>
      <c r="I6" s="120">
        <f t="shared" si="0"/>
        <v>775000</v>
      </c>
      <c r="J6" s="119">
        <v>24</v>
      </c>
      <c r="K6" s="118" t="s">
        <v>27</v>
      </c>
      <c r="L6" s="118" t="s">
        <v>30</v>
      </c>
      <c r="M6" s="121" t="s">
        <v>32</v>
      </c>
      <c r="N6" s="122">
        <v>1776</v>
      </c>
      <c r="O6" s="123">
        <f t="shared" si="1"/>
        <v>1776</v>
      </c>
    </row>
    <row r="7" spans="1:15" ht="40.5" x14ac:dyDescent="0.3">
      <c r="A7" s="116">
        <v>1</v>
      </c>
      <c r="B7" s="117" t="s">
        <v>328</v>
      </c>
      <c r="C7" s="118" t="s">
        <v>26</v>
      </c>
      <c r="D7" s="118" t="s">
        <v>23</v>
      </c>
      <c r="E7" s="117" t="s">
        <v>15</v>
      </c>
      <c r="F7" s="117" t="s">
        <v>357</v>
      </c>
      <c r="G7" s="119">
        <v>1</v>
      </c>
      <c r="H7" s="120">
        <v>775000</v>
      </c>
      <c r="I7" s="120">
        <f t="shared" si="0"/>
        <v>775000</v>
      </c>
      <c r="J7" s="119">
        <v>17</v>
      </c>
      <c r="K7" s="118" t="s">
        <v>28</v>
      </c>
      <c r="L7" s="118" t="s">
        <v>30</v>
      </c>
      <c r="M7" s="121" t="s">
        <v>32</v>
      </c>
      <c r="N7" s="122">
        <v>1776</v>
      </c>
      <c r="O7" s="123">
        <f t="shared" si="1"/>
        <v>1776</v>
      </c>
    </row>
    <row r="8" spans="1:15" ht="40.5" x14ac:dyDescent="0.3">
      <c r="A8" s="116">
        <v>1</v>
      </c>
      <c r="B8" s="117" t="s">
        <v>328</v>
      </c>
      <c r="C8" s="118" t="s">
        <v>25</v>
      </c>
      <c r="D8" s="118" t="s">
        <v>24</v>
      </c>
      <c r="E8" s="117" t="s">
        <v>15</v>
      </c>
      <c r="F8" s="117" t="s">
        <v>357</v>
      </c>
      <c r="G8" s="119">
        <v>1</v>
      </c>
      <c r="H8" s="120">
        <v>775000</v>
      </c>
      <c r="I8" s="120">
        <f t="shared" si="0"/>
        <v>775000</v>
      </c>
      <c r="J8" s="119">
        <v>20</v>
      </c>
      <c r="K8" s="118" t="s">
        <v>29</v>
      </c>
      <c r="L8" s="118" t="s">
        <v>31</v>
      </c>
      <c r="M8" s="121" t="s">
        <v>32</v>
      </c>
      <c r="N8" s="122">
        <v>1776</v>
      </c>
      <c r="O8" s="123">
        <f t="shared" si="1"/>
        <v>1776</v>
      </c>
    </row>
    <row r="9" spans="1:15" ht="40.5" x14ac:dyDescent="0.3">
      <c r="A9" s="116">
        <v>2</v>
      </c>
      <c r="B9" s="124" t="s">
        <v>172</v>
      </c>
      <c r="C9" s="124" t="s">
        <v>202</v>
      </c>
      <c r="D9" s="125" t="s">
        <v>205</v>
      </c>
      <c r="E9" s="117" t="s">
        <v>200</v>
      </c>
      <c r="F9" s="126" t="s">
        <v>201</v>
      </c>
      <c r="G9" s="127">
        <v>3</v>
      </c>
      <c r="H9" s="120">
        <v>266155.5</v>
      </c>
      <c r="I9" s="120">
        <f t="shared" si="0"/>
        <v>798466.5</v>
      </c>
      <c r="J9" s="128">
        <v>50</v>
      </c>
      <c r="K9" s="117" t="s">
        <v>143</v>
      </c>
      <c r="L9" s="129" t="s">
        <v>116</v>
      </c>
      <c r="M9" s="130" t="s">
        <v>209</v>
      </c>
      <c r="N9" s="131">
        <v>925</v>
      </c>
      <c r="O9" s="123">
        <f t="shared" si="1"/>
        <v>2775</v>
      </c>
    </row>
    <row r="10" spans="1:15" ht="40.5" x14ac:dyDescent="0.3">
      <c r="A10" s="116">
        <v>2</v>
      </c>
      <c r="B10" s="124" t="s">
        <v>172</v>
      </c>
      <c r="C10" s="124" t="s">
        <v>203</v>
      </c>
      <c r="D10" s="125" t="s">
        <v>205</v>
      </c>
      <c r="E10" s="117" t="s">
        <v>200</v>
      </c>
      <c r="F10" s="126" t="s">
        <v>201</v>
      </c>
      <c r="G10" s="127">
        <v>3</v>
      </c>
      <c r="H10" s="120">
        <v>266155.5</v>
      </c>
      <c r="I10" s="120">
        <f t="shared" si="0"/>
        <v>798466.5</v>
      </c>
      <c r="J10" s="128">
        <v>50</v>
      </c>
      <c r="K10" s="117" t="s">
        <v>143</v>
      </c>
      <c r="L10" s="129" t="s">
        <v>116</v>
      </c>
      <c r="M10" s="130" t="s">
        <v>209</v>
      </c>
      <c r="N10" s="131">
        <v>925</v>
      </c>
      <c r="O10" s="123">
        <f t="shared" si="1"/>
        <v>2775</v>
      </c>
    </row>
    <row r="11" spans="1:15" ht="40.5" x14ac:dyDescent="0.3">
      <c r="A11" s="116">
        <v>2</v>
      </c>
      <c r="B11" s="124" t="s">
        <v>172</v>
      </c>
      <c r="C11" s="124" t="s">
        <v>204</v>
      </c>
      <c r="D11" s="125" t="s">
        <v>205</v>
      </c>
      <c r="E11" s="117" t="s">
        <v>200</v>
      </c>
      <c r="F11" s="126" t="s">
        <v>201</v>
      </c>
      <c r="G11" s="127">
        <v>3</v>
      </c>
      <c r="H11" s="120">
        <v>266155.5</v>
      </c>
      <c r="I11" s="120">
        <f t="shared" si="0"/>
        <v>798466.5</v>
      </c>
      <c r="J11" s="128">
        <v>50</v>
      </c>
      <c r="K11" s="117" t="s">
        <v>143</v>
      </c>
      <c r="L11" s="129" t="s">
        <v>116</v>
      </c>
      <c r="M11" s="130" t="s">
        <v>209</v>
      </c>
      <c r="N11" s="131">
        <v>925</v>
      </c>
      <c r="O11" s="123">
        <f t="shared" si="1"/>
        <v>2775</v>
      </c>
    </row>
    <row r="12" spans="1:15" ht="40.5" x14ac:dyDescent="0.3">
      <c r="A12" s="116">
        <v>2</v>
      </c>
      <c r="B12" s="124" t="s">
        <v>172</v>
      </c>
      <c r="C12" s="124" t="s">
        <v>72</v>
      </c>
      <c r="D12" s="125" t="s">
        <v>205</v>
      </c>
      <c r="E12" s="117" t="s">
        <v>200</v>
      </c>
      <c r="F12" s="126" t="s">
        <v>201</v>
      </c>
      <c r="G12" s="127">
        <v>3</v>
      </c>
      <c r="H12" s="120">
        <v>266155.5</v>
      </c>
      <c r="I12" s="120">
        <f t="shared" si="0"/>
        <v>798466.5</v>
      </c>
      <c r="J12" s="128">
        <v>50</v>
      </c>
      <c r="K12" s="117" t="s">
        <v>143</v>
      </c>
      <c r="L12" s="129" t="s">
        <v>116</v>
      </c>
      <c r="M12" s="130" t="s">
        <v>209</v>
      </c>
      <c r="N12" s="131">
        <v>925</v>
      </c>
      <c r="O12" s="123">
        <f t="shared" si="1"/>
        <v>2775</v>
      </c>
    </row>
    <row r="13" spans="1:15" ht="40.5" x14ac:dyDescent="0.3">
      <c r="A13" s="116">
        <v>2</v>
      </c>
      <c r="B13" s="124" t="s">
        <v>111</v>
      </c>
      <c r="C13" s="124" t="s">
        <v>111</v>
      </c>
      <c r="D13" s="125" t="s">
        <v>205</v>
      </c>
      <c r="E13" s="117" t="s">
        <v>200</v>
      </c>
      <c r="F13" s="126" t="s">
        <v>201</v>
      </c>
      <c r="G13" s="127">
        <v>3</v>
      </c>
      <c r="H13" s="120">
        <v>266155.5</v>
      </c>
      <c r="I13" s="120">
        <f t="shared" si="0"/>
        <v>798466.5</v>
      </c>
      <c r="J13" s="128">
        <v>50</v>
      </c>
      <c r="K13" s="117" t="s">
        <v>143</v>
      </c>
      <c r="L13" s="129" t="s">
        <v>116</v>
      </c>
      <c r="M13" s="130" t="s">
        <v>209</v>
      </c>
      <c r="N13" s="131">
        <v>925</v>
      </c>
      <c r="O13" s="123">
        <f t="shared" si="1"/>
        <v>2775</v>
      </c>
    </row>
    <row r="14" spans="1:15" ht="40.5" x14ac:dyDescent="0.3">
      <c r="A14" s="116">
        <v>2</v>
      </c>
      <c r="B14" s="124" t="s">
        <v>46</v>
      </c>
      <c r="C14" s="124" t="s">
        <v>334</v>
      </c>
      <c r="D14" s="129" t="s">
        <v>206</v>
      </c>
      <c r="E14" s="117" t="s">
        <v>200</v>
      </c>
      <c r="F14" s="126" t="s">
        <v>201</v>
      </c>
      <c r="G14" s="127">
        <v>2</v>
      </c>
      <c r="H14" s="120">
        <v>266155.5</v>
      </c>
      <c r="I14" s="120">
        <f t="shared" si="0"/>
        <v>532311</v>
      </c>
      <c r="J14" s="132">
        <v>12</v>
      </c>
      <c r="K14" s="117" t="s">
        <v>143</v>
      </c>
      <c r="L14" s="129" t="s">
        <v>116</v>
      </c>
      <c r="M14" s="130" t="s">
        <v>210</v>
      </c>
      <c r="N14" s="131">
        <v>925</v>
      </c>
      <c r="O14" s="123">
        <f t="shared" si="1"/>
        <v>1850</v>
      </c>
    </row>
    <row r="15" spans="1:15" ht="40.5" x14ac:dyDescent="0.3">
      <c r="A15" s="116">
        <v>2</v>
      </c>
      <c r="B15" s="124" t="s">
        <v>46</v>
      </c>
      <c r="C15" s="124" t="s">
        <v>289</v>
      </c>
      <c r="D15" s="129" t="s">
        <v>206</v>
      </c>
      <c r="E15" s="117" t="s">
        <v>200</v>
      </c>
      <c r="F15" s="126" t="s">
        <v>201</v>
      </c>
      <c r="G15" s="127">
        <v>2</v>
      </c>
      <c r="H15" s="120">
        <v>266155.5</v>
      </c>
      <c r="I15" s="120">
        <f t="shared" si="0"/>
        <v>532311</v>
      </c>
      <c r="J15" s="132">
        <v>12</v>
      </c>
      <c r="K15" s="117" t="s">
        <v>143</v>
      </c>
      <c r="L15" s="129" t="s">
        <v>116</v>
      </c>
      <c r="M15" s="130" t="s">
        <v>210</v>
      </c>
      <c r="N15" s="131">
        <v>925</v>
      </c>
      <c r="O15" s="123">
        <f t="shared" si="1"/>
        <v>1850</v>
      </c>
    </row>
    <row r="16" spans="1:15" ht="40.5" x14ac:dyDescent="0.3">
      <c r="A16" s="116">
        <v>2</v>
      </c>
      <c r="B16" s="124" t="s">
        <v>46</v>
      </c>
      <c r="C16" s="124" t="s">
        <v>339</v>
      </c>
      <c r="D16" s="129" t="s">
        <v>206</v>
      </c>
      <c r="E16" s="117" t="s">
        <v>200</v>
      </c>
      <c r="F16" s="126" t="s">
        <v>201</v>
      </c>
      <c r="G16" s="127">
        <v>2</v>
      </c>
      <c r="H16" s="120">
        <v>266155.5</v>
      </c>
      <c r="I16" s="120">
        <f t="shared" si="0"/>
        <v>532311</v>
      </c>
      <c r="J16" s="132">
        <v>12</v>
      </c>
      <c r="K16" s="117" t="s">
        <v>143</v>
      </c>
      <c r="L16" s="129" t="s">
        <v>116</v>
      </c>
      <c r="M16" s="130" t="s">
        <v>210</v>
      </c>
      <c r="N16" s="131">
        <v>925</v>
      </c>
      <c r="O16" s="123">
        <f t="shared" si="1"/>
        <v>1850</v>
      </c>
    </row>
    <row r="17" spans="1:15" ht="40.5" x14ac:dyDescent="0.3">
      <c r="A17" s="116">
        <v>2</v>
      </c>
      <c r="B17" s="124" t="s">
        <v>45</v>
      </c>
      <c r="C17" s="124" t="s">
        <v>331</v>
      </c>
      <c r="D17" s="129" t="s">
        <v>206</v>
      </c>
      <c r="E17" s="117" t="s">
        <v>200</v>
      </c>
      <c r="F17" s="126" t="s">
        <v>201</v>
      </c>
      <c r="G17" s="127">
        <v>2</v>
      </c>
      <c r="H17" s="120">
        <v>266155.5</v>
      </c>
      <c r="I17" s="120">
        <f t="shared" si="0"/>
        <v>532311</v>
      </c>
      <c r="J17" s="132">
        <v>12</v>
      </c>
      <c r="K17" s="117" t="s">
        <v>143</v>
      </c>
      <c r="L17" s="129" t="s">
        <v>116</v>
      </c>
      <c r="M17" s="130" t="s">
        <v>210</v>
      </c>
      <c r="N17" s="131">
        <v>925</v>
      </c>
      <c r="O17" s="123">
        <f t="shared" si="1"/>
        <v>1850</v>
      </c>
    </row>
    <row r="18" spans="1:15" ht="40.5" x14ac:dyDescent="0.3">
      <c r="A18" s="116">
        <v>2</v>
      </c>
      <c r="B18" s="124" t="s">
        <v>280</v>
      </c>
      <c r="C18" s="124" t="s">
        <v>207</v>
      </c>
      <c r="D18" s="129" t="s">
        <v>206</v>
      </c>
      <c r="E18" s="117" t="s">
        <v>200</v>
      </c>
      <c r="F18" s="126" t="s">
        <v>201</v>
      </c>
      <c r="G18" s="127">
        <v>2</v>
      </c>
      <c r="H18" s="120">
        <v>266155.5</v>
      </c>
      <c r="I18" s="120">
        <f t="shared" si="0"/>
        <v>532311</v>
      </c>
      <c r="J18" s="132">
        <v>12</v>
      </c>
      <c r="K18" s="117" t="s">
        <v>143</v>
      </c>
      <c r="L18" s="129" t="s">
        <v>116</v>
      </c>
      <c r="M18" s="130" t="s">
        <v>210</v>
      </c>
      <c r="N18" s="131">
        <v>925</v>
      </c>
      <c r="O18" s="123">
        <f t="shared" si="1"/>
        <v>1850</v>
      </c>
    </row>
    <row r="19" spans="1:15" ht="40.5" x14ac:dyDescent="0.3">
      <c r="A19" s="116">
        <v>2</v>
      </c>
      <c r="B19" s="124" t="s">
        <v>280</v>
      </c>
      <c r="C19" s="124" t="s">
        <v>208</v>
      </c>
      <c r="D19" s="129" t="s">
        <v>206</v>
      </c>
      <c r="E19" s="117" t="s">
        <v>200</v>
      </c>
      <c r="F19" s="126" t="s">
        <v>201</v>
      </c>
      <c r="G19" s="127">
        <v>2</v>
      </c>
      <c r="H19" s="120">
        <v>266155.5</v>
      </c>
      <c r="I19" s="120">
        <f t="shared" si="0"/>
        <v>532311</v>
      </c>
      <c r="J19" s="132">
        <v>12</v>
      </c>
      <c r="K19" s="117" t="s">
        <v>143</v>
      </c>
      <c r="L19" s="129" t="s">
        <v>116</v>
      </c>
      <c r="M19" s="130" t="s">
        <v>210</v>
      </c>
      <c r="N19" s="131">
        <v>925</v>
      </c>
      <c r="O19" s="123">
        <f t="shared" si="1"/>
        <v>1850</v>
      </c>
    </row>
    <row r="20" spans="1:15" ht="40.5" x14ac:dyDescent="0.3">
      <c r="A20" s="116">
        <v>2</v>
      </c>
      <c r="B20" s="133" t="s">
        <v>36</v>
      </c>
      <c r="C20" s="133" t="s">
        <v>297</v>
      </c>
      <c r="D20" s="129" t="s">
        <v>211</v>
      </c>
      <c r="E20" s="117" t="s">
        <v>200</v>
      </c>
      <c r="F20" s="126" t="s">
        <v>201</v>
      </c>
      <c r="G20" s="127">
        <v>2</v>
      </c>
      <c r="H20" s="120">
        <v>266155.5</v>
      </c>
      <c r="I20" s="120">
        <f t="shared" si="0"/>
        <v>532311</v>
      </c>
      <c r="J20" s="132">
        <v>31</v>
      </c>
      <c r="K20" s="117" t="s">
        <v>143</v>
      </c>
      <c r="L20" s="129" t="s">
        <v>116</v>
      </c>
      <c r="M20" s="130" t="s">
        <v>210</v>
      </c>
      <c r="N20" s="131">
        <v>925</v>
      </c>
      <c r="O20" s="123">
        <f t="shared" si="1"/>
        <v>1850</v>
      </c>
    </row>
    <row r="21" spans="1:15" ht="40.5" x14ac:dyDescent="0.3">
      <c r="A21" s="116">
        <v>2</v>
      </c>
      <c r="B21" s="133" t="s">
        <v>37</v>
      </c>
      <c r="C21" s="133" t="s">
        <v>212</v>
      </c>
      <c r="D21" s="129" t="s">
        <v>211</v>
      </c>
      <c r="E21" s="117" t="s">
        <v>200</v>
      </c>
      <c r="F21" s="126" t="s">
        <v>201</v>
      </c>
      <c r="G21" s="127">
        <v>2</v>
      </c>
      <c r="H21" s="120">
        <v>266155.5</v>
      </c>
      <c r="I21" s="120">
        <f t="shared" si="0"/>
        <v>532311</v>
      </c>
      <c r="J21" s="132">
        <v>31</v>
      </c>
      <c r="K21" s="117" t="s">
        <v>143</v>
      </c>
      <c r="L21" s="129" t="s">
        <v>116</v>
      </c>
      <c r="M21" s="130" t="s">
        <v>210</v>
      </c>
      <c r="N21" s="131">
        <v>925</v>
      </c>
      <c r="O21" s="123">
        <f t="shared" si="1"/>
        <v>1850</v>
      </c>
    </row>
    <row r="22" spans="1:15" ht="40.5" x14ac:dyDescent="0.3">
      <c r="A22" s="116">
        <v>2</v>
      </c>
      <c r="B22" s="133" t="s">
        <v>37</v>
      </c>
      <c r="C22" s="133" t="s">
        <v>70</v>
      </c>
      <c r="D22" s="129" t="s">
        <v>211</v>
      </c>
      <c r="E22" s="117" t="s">
        <v>200</v>
      </c>
      <c r="F22" s="126" t="s">
        <v>201</v>
      </c>
      <c r="G22" s="127">
        <v>2</v>
      </c>
      <c r="H22" s="120">
        <v>266155.5</v>
      </c>
      <c r="I22" s="120">
        <f t="shared" si="0"/>
        <v>532311</v>
      </c>
      <c r="J22" s="132">
        <v>31</v>
      </c>
      <c r="K22" s="117" t="s">
        <v>143</v>
      </c>
      <c r="L22" s="129" t="s">
        <v>116</v>
      </c>
      <c r="M22" s="130" t="s">
        <v>210</v>
      </c>
      <c r="N22" s="131">
        <v>925</v>
      </c>
      <c r="O22" s="123">
        <f t="shared" si="1"/>
        <v>1850</v>
      </c>
    </row>
    <row r="23" spans="1:15" ht="40.5" x14ac:dyDescent="0.3">
      <c r="A23" s="116">
        <v>2</v>
      </c>
      <c r="B23" s="133" t="s">
        <v>37</v>
      </c>
      <c r="C23" s="133" t="s">
        <v>213</v>
      </c>
      <c r="D23" s="129" t="s">
        <v>211</v>
      </c>
      <c r="E23" s="117" t="s">
        <v>200</v>
      </c>
      <c r="F23" s="126" t="s">
        <v>201</v>
      </c>
      <c r="G23" s="127">
        <v>2</v>
      </c>
      <c r="H23" s="120">
        <v>266155.5</v>
      </c>
      <c r="I23" s="120">
        <f t="shared" si="0"/>
        <v>532311</v>
      </c>
      <c r="J23" s="132">
        <v>31</v>
      </c>
      <c r="K23" s="117" t="s">
        <v>143</v>
      </c>
      <c r="L23" s="129" t="s">
        <v>116</v>
      </c>
      <c r="M23" s="130" t="s">
        <v>210</v>
      </c>
      <c r="N23" s="131">
        <v>925</v>
      </c>
      <c r="O23" s="123">
        <f t="shared" si="1"/>
        <v>1850</v>
      </c>
    </row>
    <row r="24" spans="1:15" ht="40.5" x14ac:dyDescent="0.3">
      <c r="A24" s="116">
        <v>2</v>
      </c>
      <c r="B24" s="133" t="s">
        <v>313</v>
      </c>
      <c r="C24" s="133" t="s">
        <v>214</v>
      </c>
      <c r="D24" s="129" t="s">
        <v>211</v>
      </c>
      <c r="E24" s="117" t="s">
        <v>200</v>
      </c>
      <c r="F24" s="126" t="s">
        <v>201</v>
      </c>
      <c r="G24" s="127">
        <v>2</v>
      </c>
      <c r="H24" s="120">
        <v>266155.5</v>
      </c>
      <c r="I24" s="120">
        <f t="shared" si="0"/>
        <v>532311</v>
      </c>
      <c r="J24" s="132">
        <v>31</v>
      </c>
      <c r="K24" s="117" t="s">
        <v>143</v>
      </c>
      <c r="L24" s="129" t="s">
        <v>116</v>
      </c>
      <c r="M24" s="130" t="s">
        <v>210</v>
      </c>
      <c r="N24" s="131">
        <v>925</v>
      </c>
      <c r="O24" s="123">
        <f t="shared" si="1"/>
        <v>1850</v>
      </c>
    </row>
    <row r="25" spans="1:15" ht="40.5" x14ac:dyDescent="0.3">
      <c r="A25" s="116">
        <v>2</v>
      </c>
      <c r="B25" s="133" t="s">
        <v>313</v>
      </c>
      <c r="C25" s="133" t="s">
        <v>215</v>
      </c>
      <c r="D25" s="129" t="s">
        <v>211</v>
      </c>
      <c r="E25" s="117" t="s">
        <v>200</v>
      </c>
      <c r="F25" s="126" t="s">
        <v>201</v>
      </c>
      <c r="G25" s="127">
        <v>2</v>
      </c>
      <c r="H25" s="120">
        <v>266155.5</v>
      </c>
      <c r="I25" s="120">
        <f t="shared" si="0"/>
        <v>532311</v>
      </c>
      <c r="J25" s="132">
        <v>31</v>
      </c>
      <c r="K25" s="117" t="s">
        <v>143</v>
      </c>
      <c r="L25" s="129" t="s">
        <v>116</v>
      </c>
      <c r="M25" s="130" t="s">
        <v>210</v>
      </c>
      <c r="N25" s="131">
        <v>925</v>
      </c>
      <c r="O25" s="123">
        <f t="shared" si="1"/>
        <v>1850</v>
      </c>
    </row>
    <row r="26" spans="1:15" ht="40.5" x14ac:dyDescent="0.3">
      <c r="A26" s="116">
        <v>2</v>
      </c>
      <c r="B26" s="133" t="s">
        <v>313</v>
      </c>
      <c r="C26" s="133" t="s">
        <v>298</v>
      </c>
      <c r="D26" s="129" t="s">
        <v>211</v>
      </c>
      <c r="E26" s="117" t="s">
        <v>200</v>
      </c>
      <c r="F26" s="126" t="s">
        <v>201</v>
      </c>
      <c r="G26" s="127">
        <v>2</v>
      </c>
      <c r="H26" s="120">
        <v>266155.5</v>
      </c>
      <c r="I26" s="120">
        <f t="shared" si="0"/>
        <v>532311</v>
      </c>
      <c r="J26" s="132">
        <v>31</v>
      </c>
      <c r="K26" s="117" t="s">
        <v>143</v>
      </c>
      <c r="L26" s="129" t="s">
        <v>116</v>
      </c>
      <c r="M26" s="130" t="s">
        <v>210</v>
      </c>
      <c r="N26" s="131">
        <v>925</v>
      </c>
      <c r="O26" s="123">
        <f t="shared" si="1"/>
        <v>1850</v>
      </c>
    </row>
    <row r="27" spans="1:15" ht="40.5" x14ac:dyDescent="0.3">
      <c r="A27" s="116">
        <v>2</v>
      </c>
      <c r="B27" s="133" t="s">
        <v>313</v>
      </c>
      <c r="C27" s="133" t="s">
        <v>216</v>
      </c>
      <c r="D27" s="129" t="s">
        <v>211</v>
      </c>
      <c r="E27" s="117" t="s">
        <v>200</v>
      </c>
      <c r="F27" s="126" t="s">
        <v>201</v>
      </c>
      <c r="G27" s="127">
        <v>2</v>
      </c>
      <c r="H27" s="120">
        <v>266155.5</v>
      </c>
      <c r="I27" s="120">
        <f t="shared" si="0"/>
        <v>532311</v>
      </c>
      <c r="J27" s="132">
        <v>31</v>
      </c>
      <c r="K27" s="117" t="s">
        <v>143</v>
      </c>
      <c r="L27" s="129" t="s">
        <v>116</v>
      </c>
      <c r="M27" s="130" t="s">
        <v>210</v>
      </c>
      <c r="N27" s="131">
        <v>925</v>
      </c>
      <c r="O27" s="123">
        <f t="shared" si="1"/>
        <v>1850</v>
      </c>
    </row>
    <row r="28" spans="1:15" ht="40.5" x14ac:dyDescent="0.3">
      <c r="A28" s="116">
        <v>2</v>
      </c>
      <c r="B28" s="133" t="s">
        <v>313</v>
      </c>
      <c r="C28" s="133" t="s">
        <v>335</v>
      </c>
      <c r="D28" s="129" t="s">
        <v>211</v>
      </c>
      <c r="E28" s="117" t="s">
        <v>200</v>
      </c>
      <c r="F28" s="126" t="s">
        <v>201</v>
      </c>
      <c r="G28" s="127">
        <v>2</v>
      </c>
      <c r="H28" s="120">
        <v>266155.5</v>
      </c>
      <c r="I28" s="120">
        <f t="shared" si="0"/>
        <v>532311</v>
      </c>
      <c r="J28" s="132">
        <v>31</v>
      </c>
      <c r="K28" s="117" t="s">
        <v>143</v>
      </c>
      <c r="L28" s="129" t="s">
        <v>116</v>
      </c>
      <c r="M28" s="130" t="s">
        <v>210</v>
      </c>
      <c r="N28" s="131">
        <v>925</v>
      </c>
      <c r="O28" s="123">
        <f t="shared" si="1"/>
        <v>1850</v>
      </c>
    </row>
    <row r="29" spans="1:15" ht="40.5" x14ac:dyDescent="0.3">
      <c r="A29" s="116">
        <v>2</v>
      </c>
      <c r="B29" s="133" t="s">
        <v>47</v>
      </c>
      <c r="C29" s="133" t="s">
        <v>63</v>
      </c>
      <c r="D29" s="129" t="s">
        <v>217</v>
      </c>
      <c r="E29" s="117" t="s">
        <v>200</v>
      </c>
      <c r="F29" s="126" t="s">
        <v>201</v>
      </c>
      <c r="G29" s="127">
        <v>2</v>
      </c>
      <c r="H29" s="120">
        <v>266155.5</v>
      </c>
      <c r="I29" s="120">
        <f t="shared" si="0"/>
        <v>532311</v>
      </c>
      <c r="J29" s="132">
        <v>41</v>
      </c>
      <c r="K29" s="117" t="s">
        <v>143</v>
      </c>
      <c r="L29" s="129" t="s">
        <v>116</v>
      </c>
      <c r="M29" s="130" t="s">
        <v>210</v>
      </c>
      <c r="N29" s="131">
        <v>925</v>
      </c>
      <c r="O29" s="123">
        <f t="shared" si="1"/>
        <v>1850</v>
      </c>
    </row>
    <row r="30" spans="1:15" ht="40.5" x14ac:dyDescent="0.3">
      <c r="A30" s="116">
        <v>2</v>
      </c>
      <c r="B30" s="133" t="s">
        <v>47</v>
      </c>
      <c r="C30" s="133" t="s">
        <v>147</v>
      </c>
      <c r="D30" s="129" t="s">
        <v>217</v>
      </c>
      <c r="E30" s="117" t="s">
        <v>200</v>
      </c>
      <c r="F30" s="126" t="s">
        <v>201</v>
      </c>
      <c r="G30" s="134">
        <v>2</v>
      </c>
      <c r="H30" s="120">
        <v>266155.5</v>
      </c>
      <c r="I30" s="120">
        <f t="shared" si="0"/>
        <v>532311</v>
      </c>
      <c r="J30" s="132">
        <v>41</v>
      </c>
      <c r="K30" s="117" t="s">
        <v>143</v>
      </c>
      <c r="L30" s="129" t="s">
        <v>116</v>
      </c>
      <c r="M30" s="130" t="s">
        <v>210</v>
      </c>
      <c r="N30" s="131">
        <v>925</v>
      </c>
      <c r="O30" s="123">
        <f t="shared" si="1"/>
        <v>1850</v>
      </c>
    </row>
    <row r="31" spans="1:15" ht="40.5" x14ac:dyDescent="0.3">
      <c r="A31" s="116">
        <v>2</v>
      </c>
      <c r="B31" s="133" t="s">
        <v>47</v>
      </c>
      <c r="C31" s="133" t="s">
        <v>218</v>
      </c>
      <c r="D31" s="129" t="s">
        <v>217</v>
      </c>
      <c r="E31" s="117" t="s">
        <v>200</v>
      </c>
      <c r="F31" s="126" t="s">
        <v>201</v>
      </c>
      <c r="G31" s="134">
        <v>2</v>
      </c>
      <c r="H31" s="120">
        <v>266155.5</v>
      </c>
      <c r="I31" s="120">
        <f t="shared" si="0"/>
        <v>532311</v>
      </c>
      <c r="J31" s="132">
        <v>41</v>
      </c>
      <c r="K31" s="117" t="s">
        <v>143</v>
      </c>
      <c r="L31" s="129" t="s">
        <v>116</v>
      </c>
      <c r="M31" s="130" t="s">
        <v>219</v>
      </c>
      <c r="N31" s="131">
        <v>925</v>
      </c>
      <c r="O31" s="123">
        <f t="shared" si="1"/>
        <v>1850</v>
      </c>
    </row>
    <row r="32" spans="1:15" ht="40.5" x14ac:dyDescent="0.3">
      <c r="A32" s="116">
        <v>2</v>
      </c>
      <c r="B32" s="133" t="s">
        <v>281</v>
      </c>
      <c r="C32" s="133" t="s">
        <v>281</v>
      </c>
      <c r="D32" s="129" t="s">
        <v>217</v>
      </c>
      <c r="E32" s="117" t="s">
        <v>200</v>
      </c>
      <c r="F32" s="126" t="s">
        <v>201</v>
      </c>
      <c r="G32" s="134">
        <v>2</v>
      </c>
      <c r="H32" s="120">
        <v>266155.5</v>
      </c>
      <c r="I32" s="120">
        <f t="shared" si="0"/>
        <v>532311</v>
      </c>
      <c r="J32" s="132">
        <v>41</v>
      </c>
      <c r="K32" s="117" t="s">
        <v>143</v>
      </c>
      <c r="L32" s="129" t="s">
        <v>116</v>
      </c>
      <c r="M32" s="130" t="s">
        <v>219</v>
      </c>
      <c r="N32" s="131">
        <v>925</v>
      </c>
      <c r="O32" s="123">
        <f t="shared" si="1"/>
        <v>1850</v>
      </c>
    </row>
    <row r="33" spans="1:15" ht="40.5" x14ac:dyDescent="0.3">
      <c r="A33" s="116">
        <v>2</v>
      </c>
      <c r="B33" s="133" t="s">
        <v>281</v>
      </c>
      <c r="C33" s="133" t="s">
        <v>294</v>
      </c>
      <c r="D33" s="129" t="s">
        <v>217</v>
      </c>
      <c r="E33" s="117" t="s">
        <v>200</v>
      </c>
      <c r="F33" s="126" t="s">
        <v>201</v>
      </c>
      <c r="G33" s="134">
        <v>2</v>
      </c>
      <c r="H33" s="120">
        <v>266155.5</v>
      </c>
      <c r="I33" s="120">
        <f t="shared" si="0"/>
        <v>532311</v>
      </c>
      <c r="J33" s="132">
        <v>41</v>
      </c>
      <c r="K33" s="117" t="s">
        <v>143</v>
      </c>
      <c r="L33" s="129" t="s">
        <v>116</v>
      </c>
      <c r="M33" s="130" t="s">
        <v>219</v>
      </c>
      <c r="N33" s="131">
        <v>925</v>
      </c>
      <c r="O33" s="123">
        <f t="shared" si="1"/>
        <v>1850</v>
      </c>
    </row>
    <row r="34" spans="1:15" ht="40.5" x14ac:dyDescent="0.3">
      <c r="A34" s="116">
        <v>2</v>
      </c>
      <c r="B34" s="133" t="s">
        <v>281</v>
      </c>
      <c r="C34" s="133" t="s">
        <v>120</v>
      </c>
      <c r="D34" s="129" t="s">
        <v>217</v>
      </c>
      <c r="E34" s="117" t="s">
        <v>200</v>
      </c>
      <c r="F34" s="126" t="s">
        <v>201</v>
      </c>
      <c r="G34" s="134">
        <v>2</v>
      </c>
      <c r="H34" s="120">
        <v>266155.5</v>
      </c>
      <c r="I34" s="120">
        <f t="shared" si="0"/>
        <v>532311</v>
      </c>
      <c r="J34" s="132">
        <v>41</v>
      </c>
      <c r="K34" s="117" t="s">
        <v>143</v>
      </c>
      <c r="L34" s="129" t="s">
        <v>116</v>
      </c>
      <c r="M34" s="130" t="s">
        <v>219</v>
      </c>
      <c r="N34" s="131">
        <v>925</v>
      </c>
      <c r="O34" s="123">
        <f t="shared" si="1"/>
        <v>1850</v>
      </c>
    </row>
    <row r="35" spans="1:15" ht="54" x14ac:dyDescent="0.3">
      <c r="A35" s="116">
        <v>3</v>
      </c>
      <c r="B35" s="117" t="s">
        <v>47</v>
      </c>
      <c r="C35" s="117" t="s">
        <v>147</v>
      </c>
      <c r="D35" s="125" t="s">
        <v>188</v>
      </c>
      <c r="E35" s="129" t="s">
        <v>145</v>
      </c>
      <c r="F35" s="117" t="s">
        <v>146</v>
      </c>
      <c r="G35" s="132">
        <v>3</v>
      </c>
      <c r="H35" s="120">
        <v>379606.5</v>
      </c>
      <c r="I35" s="120">
        <f t="shared" si="0"/>
        <v>1138819.5</v>
      </c>
      <c r="J35" s="132">
        <v>195</v>
      </c>
      <c r="K35" s="118" t="s">
        <v>149</v>
      </c>
      <c r="L35" s="129" t="s">
        <v>151</v>
      </c>
      <c r="M35" s="120" t="s">
        <v>152</v>
      </c>
      <c r="N35" s="131">
        <v>687.5</v>
      </c>
      <c r="O35" s="123">
        <f t="shared" si="1"/>
        <v>2062.5</v>
      </c>
    </row>
    <row r="36" spans="1:15" ht="54" x14ac:dyDescent="0.3">
      <c r="A36" s="116">
        <v>3</v>
      </c>
      <c r="B36" s="117" t="s">
        <v>284</v>
      </c>
      <c r="C36" s="117" t="s">
        <v>154</v>
      </c>
      <c r="D36" s="129" t="s">
        <v>153</v>
      </c>
      <c r="E36" s="129" t="s">
        <v>145</v>
      </c>
      <c r="F36" s="117" t="s">
        <v>146</v>
      </c>
      <c r="G36" s="132">
        <v>3</v>
      </c>
      <c r="H36" s="120">
        <v>379606.5</v>
      </c>
      <c r="I36" s="120">
        <f t="shared" si="0"/>
        <v>1138819.5</v>
      </c>
      <c r="J36" s="132">
        <v>220</v>
      </c>
      <c r="K36" s="125" t="s">
        <v>155</v>
      </c>
      <c r="L36" s="118" t="s">
        <v>156</v>
      </c>
      <c r="M36" s="135" t="s">
        <v>157</v>
      </c>
      <c r="N36" s="136">
        <v>687.5</v>
      </c>
      <c r="O36" s="123">
        <f t="shared" si="1"/>
        <v>2062.5</v>
      </c>
    </row>
    <row r="37" spans="1:15" x14ac:dyDescent="0.3">
      <c r="A37" s="116">
        <v>4</v>
      </c>
      <c r="B37" s="129" t="s">
        <v>6</v>
      </c>
      <c r="C37" s="117" t="s">
        <v>9</v>
      </c>
      <c r="D37" s="129" t="s">
        <v>18</v>
      </c>
      <c r="E37" s="117" t="s">
        <v>17</v>
      </c>
      <c r="F37" s="137" t="s">
        <v>7</v>
      </c>
      <c r="G37" s="132">
        <v>5</v>
      </c>
      <c r="H37" s="120">
        <v>834000</v>
      </c>
      <c r="I37" s="120">
        <f t="shared" si="0"/>
        <v>4170000</v>
      </c>
      <c r="J37" s="132">
        <v>500</v>
      </c>
      <c r="K37" s="117" t="s">
        <v>11</v>
      </c>
      <c r="L37" s="129" t="s">
        <v>13</v>
      </c>
      <c r="M37" s="130" t="s">
        <v>303</v>
      </c>
      <c r="N37" s="138">
        <v>1715</v>
      </c>
      <c r="O37" s="123">
        <f>N37*G37</f>
        <v>8575</v>
      </c>
    </row>
    <row r="38" spans="1:15" x14ac:dyDescent="0.3">
      <c r="A38" s="116">
        <v>4</v>
      </c>
      <c r="B38" s="117" t="s">
        <v>4</v>
      </c>
      <c r="C38" s="117" t="s">
        <v>5</v>
      </c>
      <c r="D38" s="129" t="s">
        <v>18</v>
      </c>
      <c r="E38" s="117" t="s">
        <v>17</v>
      </c>
      <c r="F38" s="117" t="s">
        <v>7</v>
      </c>
      <c r="G38" s="132">
        <v>5</v>
      </c>
      <c r="H38" s="120">
        <f>+H37</f>
        <v>834000</v>
      </c>
      <c r="I38" s="120">
        <f t="shared" si="0"/>
        <v>4170000</v>
      </c>
      <c r="J38" s="132">
        <v>500</v>
      </c>
      <c r="K38" s="117" t="str">
        <f>+K37</f>
        <v>Banadesa</v>
      </c>
      <c r="L38" s="129" t="s">
        <v>13</v>
      </c>
      <c r="M38" s="130" t="s">
        <v>303</v>
      </c>
      <c r="N38" s="138">
        <v>1715</v>
      </c>
      <c r="O38" s="123">
        <f>N38*G38</f>
        <v>8575</v>
      </c>
    </row>
    <row r="39" spans="1:15" ht="27" x14ac:dyDescent="0.3">
      <c r="A39" s="116">
        <v>5</v>
      </c>
      <c r="B39" s="117" t="s">
        <v>6</v>
      </c>
      <c r="C39" s="117" t="s">
        <v>9</v>
      </c>
      <c r="D39" s="125" t="s">
        <v>304</v>
      </c>
      <c r="E39" s="117" t="s">
        <v>33</v>
      </c>
      <c r="F39" s="117" t="s">
        <v>34</v>
      </c>
      <c r="G39" s="132">
        <v>2</v>
      </c>
      <c r="H39" s="120">
        <v>157050</v>
      </c>
      <c r="I39" s="120">
        <f t="shared" si="0"/>
        <v>314100</v>
      </c>
      <c r="J39" s="132">
        <v>50</v>
      </c>
      <c r="K39" s="129" t="s">
        <v>35</v>
      </c>
      <c r="L39" s="129" t="s">
        <v>13</v>
      </c>
      <c r="M39" s="120" t="s">
        <v>81</v>
      </c>
      <c r="N39" s="131">
        <v>484</v>
      </c>
      <c r="O39" s="123">
        <f>N39*G39</f>
        <v>968</v>
      </c>
    </row>
    <row r="40" spans="1:15" ht="27" x14ac:dyDescent="0.3">
      <c r="A40" s="116">
        <v>5</v>
      </c>
      <c r="B40" s="117" t="s">
        <v>4</v>
      </c>
      <c r="C40" s="117" t="s">
        <v>5</v>
      </c>
      <c r="D40" s="125" t="s">
        <v>304</v>
      </c>
      <c r="E40" s="117" t="s">
        <v>33</v>
      </c>
      <c r="F40" s="117" t="s">
        <v>34</v>
      </c>
      <c r="G40" s="132">
        <v>2</v>
      </c>
      <c r="H40" s="120">
        <v>157050</v>
      </c>
      <c r="I40" s="120">
        <f t="shared" si="0"/>
        <v>314100</v>
      </c>
      <c r="J40" s="132">
        <v>50</v>
      </c>
      <c r="K40" s="129" t="s">
        <v>35</v>
      </c>
      <c r="L40" s="129" t="s">
        <v>13</v>
      </c>
      <c r="M40" s="120" t="str">
        <f>+M39</f>
        <v>325000 libras</v>
      </c>
      <c r="N40" s="131">
        <v>484</v>
      </c>
      <c r="O40" s="123">
        <f t="shared" ref="O40:O63" si="2">N40*G40</f>
        <v>968</v>
      </c>
    </row>
    <row r="41" spans="1:15" ht="27" x14ac:dyDescent="0.3">
      <c r="A41" s="116">
        <v>5</v>
      </c>
      <c r="B41" s="117" t="s">
        <v>36</v>
      </c>
      <c r="C41" s="117" t="s">
        <v>297</v>
      </c>
      <c r="D41" s="125" t="s">
        <v>304</v>
      </c>
      <c r="E41" s="117" t="s">
        <v>33</v>
      </c>
      <c r="F41" s="117" t="s">
        <v>34</v>
      </c>
      <c r="G41" s="132">
        <v>2</v>
      </c>
      <c r="H41" s="120">
        <v>157050</v>
      </c>
      <c r="I41" s="120">
        <f t="shared" si="0"/>
        <v>314100</v>
      </c>
      <c r="J41" s="132">
        <v>50</v>
      </c>
      <c r="K41" s="129" t="s">
        <v>35</v>
      </c>
      <c r="L41" s="129" t="s">
        <v>13</v>
      </c>
      <c r="M41" s="120" t="str">
        <f>+M40</f>
        <v>325000 libras</v>
      </c>
      <c r="N41" s="131">
        <v>484</v>
      </c>
      <c r="O41" s="123">
        <f t="shared" si="2"/>
        <v>968</v>
      </c>
    </row>
    <row r="42" spans="1:15" ht="27" x14ac:dyDescent="0.3">
      <c r="A42" s="116">
        <v>5</v>
      </c>
      <c r="B42" s="117" t="s">
        <v>284</v>
      </c>
      <c r="C42" s="117" t="s">
        <v>329</v>
      </c>
      <c r="D42" s="125" t="s">
        <v>304</v>
      </c>
      <c r="E42" s="117" t="s">
        <v>33</v>
      </c>
      <c r="F42" s="117" t="s">
        <v>34</v>
      </c>
      <c r="G42" s="132">
        <v>2</v>
      </c>
      <c r="H42" s="120">
        <v>157050</v>
      </c>
      <c r="I42" s="120">
        <f t="shared" si="0"/>
        <v>314100</v>
      </c>
      <c r="J42" s="132">
        <v>50</v>
      </c>
      <c r="K42" s="129" t="s">
        <v>35</v>
      </c>
      <c r="L42" s="129" t="s">
        <v>13</v>
      </c>
      <c r="M42" s="120" t="str">
        <f>+M41</f>
        <v>325000 libras</v>
      </c>
      <c r="N42" s="131">
        <v>484</v>
      </c>
      <c r="O42" s="123">
        <f t="shared" si="2"/>
        <v>968</v>
      </c>
    </row>
    <row r="43" spans="1:15" ht="27" x14ac:dyDescent="0.3">
      <c r="A43" s="116">
        <v>5</v>
      </c>
      <c r="B43" s="117" t="s">
        <v>37</v>
      </c>
      <c r="C43" s="117" t="s">
        <v>37</v>
      </c>
      <c r="D43" s="125" t="s">
        <v>304</v>
      </c>
      <c r="E43" s="117" t="s">
        <v>33</v>
      </c>
      <c r="F43" s="117" t="s">
        <v>34</v>
      </c>
      <c r="G43" s="132">
        <v>2</v>
      </c>
      <c r="H43" s="120">
        <v>157050</v>
      </c>
      <c r="I43" s="120">
        <f t="shared" si="0"/>
        <v>314100</v>
      </c>
      <c r="J43" s="132">
        <v>50</v>
      </c>
      <c r="K43" s="129" t="s">
        <v>35</v>
      </c>
      <c r="L43" s="129" t="s">
        <v>13</v>
      </c>
      <c r="M43" s="120" t="str">
        <f>+M42</f>
        <v>325000 libras</v>
      </c>
      <c r="N43" s="131">
        <v>484</v>
      </c>
      <c r="O43" s="123">
        <f t="shared" si="2"/>
        <v>968</v>
      </c>
    </row>
    <row r="44" spans="1:15" ht="27" x14ac:dyDescent="0.3">
      <c r="A44" s="116">
        <v>5</v>
      </c>
      <c r="B44" s="117" t="s">
        <v>280</v>
      </c>
      <c r="C44" s="117" t="s">
        <v>40</v>
      </c>
      <c r="D44" s="125" t="s">
        <v>304</v>
      </c>
      <c r="E44" s="117" t="s">
        <v>33</v>
      </c>
      <c r="F44" s="117" t="s">
        <v>34</v>
      </c>
      <c r="G44" s="132">
        <v>2</v>
      </c>
      <c r="H44" s="120">
        <v>157050</v>
      </c>
      <c r="I44" s="120">
        <f t="shared" si="0"/>
        <v>314100</v>
      </c>
      <c r="J44" s="132">
        <v>50</v>
      </c>
      <c r="K44" s="129" t="s">
        <v>35</v>
      </c>
      <c r="L44" s="129" t="s">
        <v>13</v>
      </c>
      <c r="M44" s="120" t="str">
        <f>+M43</f>
        <v>325000 libras</v>
      </c>
      <c r="N44" s="131">
        <v>484</v>
      </c>
      <c r="O44" s="123">
        <f t="shared" si="2"/>
        <v>968</v>
      </c>
    </row>
    <row r="45" spans="1:15" ht="40.5" x14ac:dyDescent="0.3">
      <c r="A45" s="116">
        <v>6</v>
      </c>
      <c r="B45" s="117" t="s">
        <v>37</v>
      </c>
      <c r="C45" s="117" t="s">
        <v>70</v>
      </c>
      <c r="D45" s="117" t="s">
        <v>39</v>
      </c>
      <c r="E45" s="129" t="s">
        <v>38</v>
      </c>
      <c r="F45" s="117" t="s">
        <v>279</v>
      </c>
      <c r="G45" s="132">
        <v>3</v>
      </c>
      <c r="H45" s="120">
        <v>60261</v>
      </c>
      <c r="I45" s="120">
        <f t="shared" si="0"/>
        <v>180783</v>
      </c>
      <c r="J45" s="119">
        <v>30</v>
      </c>
      <c r="K45" s="118" t="s">
        <v>52</v>
      </c>
      <c r="L45" s="125" t="s">
        <v>53</v>
      </c>
      <c r="M45" s="120" t="s">
        <v>83</v>
      </c>
      <c r="N45" s="131">
        <v>207</v>
      </c>
      <c r="O45" s="123">
        <f t="shared" si="2"/>
        <v>621</v>
      </c>
    </row>
    <row r="46" spans="1:15" ht="40.5" x14ac:dyDescent="0.3">
      <c r="A46" s="116">
        <v>6</v>
      </c>
      <c r="B46" s="117" t="s">
        <v>37</v>
      </c>
      <c r="C46" s="117" t="s">
        <v>70</v>
      </c>
      <c r="D46" s="117" t="s">
        <v>39</v>
      </c>
      <c r="E46" s="129" t="s">
        <v>38</v>
      </c>
      <c r="F46" s="117" t="s">
        <v>279</v>
      </c>
      <c r="G46" s="132">
        <v>3</v>
      </c>
      <c r="H46" s="120">
        <v>60261</v>
      </c>
      <c r="I46" s="120">
        <f t="shared" si="0"/>
        <v>180783</v>
      </c>
      <c r="J46" s="119">
        <v>25</v>
      </c>
      <c r="K46" s="118" t="s">
        <v>52</v>
      </c>
      <c r="L46" s="125" t="s">
        <v>54</v>
      </c>
      <c r="M46" s="120" t="s">
        <v>82</v>
      </c>
      <c r="N46" s="131">
        <v>207</v>
      </c>
      <c r="O46" s="123">
        <f t="shared" si="2"/>
        <v>621</v>
      </c>
    </row>
    <row r="47" spans="1:15" ht="40.5" x14ac:dyDescent="0.3">
      <c r="A47" s="116">
        <v>6</v>
      </c>
      <c r="B47" s="117" t="s">
        <v>37</v>
      </c>
      <c r="C47" s="117" t="s">
        <v>44</v>
      </c>
      <c r="D47" s="117" t="s">
        <v>39</v>
      </c>
      <c r="E47" s="129" t="s">
        <v>38</v>
      </c>
      <c r="F47" s="117" t="s">
        <v>279</v>
      </c>
      <c r="G47" s="132">
        <v>3</v>
      </c>
      <c r="H47" s="120">
        <v>60261</v>
      </c>
      <c r="I47" s="120"/>
      <c r="J47" s="119">
        <v>52</v>
      </c>
      <c r="K47" s="118" t="s">
        <v>52</v>
      </c>
      <c r="L47" s="125" t="s">
        <v>54</v>
      </c>
      <c r="M47" s="120" t="s">
        <v>84</v>
      </c>
      <c r="N47" s="131">
        <v>207</v>
      </c>
      <c r="O47" s="123">
        <f t="shared" si="2"/>
        <v>621</v>
      </c>
    </row>
    <row r="48" spans="1:15" ht="40.5" x14ac:dyDescent="0.3">
      <c r="A48" s="116">
        <v>6</v>
      </c>
      <c r="B48" s="117" t="s">
        <v>333</v>
      </c>
      <c r="C48" s="117" t="s">
        <v>41</v>
      </c>
      <c r="D48" s="117" t="s">
        <v>39</v>
      </c>
      <c r="E48" s="129" t="s">
        <v>38</v>
      </c>
      <c r="F48" s="117" t="s">
        <v>279</v>
      </c>
      <c r="G48" s="132">
        <v>4</v>
      </c>
      <c r="H48" s="120">
        <v>60261</v>
      </c>
      <c r="I48" s="120">
        <f t="shared" si="0"/>
        <v>241044</v>
      </c>
      <c r="J48" s="119">
        <v>26</v>
      </c>
      <c r="K48" s="118" t="s">
        <v>52</v>
      </c>
      <c r="L48" s="125" t="s">
        <v>54</v>
      </c>
      <c r="M48" s="120" t="s">
        <v>83</v>
      </c>
      <c r="N48" s="131">
        <v>207</v>
      </c>
      <c r="O48" s="123">
        <f t="shared" si="2"/>
        <v>828</v>
      </c>
    </row>
    <row r="49" spans="1:15" ht="40.5" x14ac:dyDescent="0.3">
      <c r="A49" s="116">
        <v>6</v>
      </c>
      <c r="B49" s="117" t="s">
        <v>36</v>
      </c>
      <c r="C49" s="117" t="s">
        <v>43</v>
      </c>
      <c r="D49" s="117" t="s">
        <v>39</v>
      </c>
      <c r="E49" s="129" t="s">
        <v>38</v>
      </c>
      <c r="F49" s="117" t="s">
        <v>279</v>
      </c>
      <c r="G49" s="132">
        <v>8</v>
      </c>
      <c r="H49" s="120">
        <v>60261</v>
      </c>
      <c r="I49" s="120">
        <f t="shared" si="0"/>
        <v>482088</v>
      </c>
      <c r="J49" s="119">
        <v>24</v>
      </c>
      <c r="K49" s="118" t="s">
        <v>52</v>
      </c>
      <c r="L49" s="125" t="s">
        <v>54</v>
      </c>
      <c r="M49" s="120" t="s">
        <v>85</v>
      </c>
      <c r="N49" s="131">
        <v>207</v>
      </c>
      <c r="O49" s="123">
        <f t="shared" si="2"/>
        <v>1656</v>
      </c>
    </row>
    <row r="50" spans="1:15" ht="40.5" x14ac:dyDescent="0.3">
      <c r="A50" s="116">
        <v>6</v>
      </c>
      <c r="B50" s="117" t="s">
        <v>45</v>
      </c>
      <c r="C50" s="117" t="s">
        <v>45</v>
      </c>
      <c r="D50" s="117" t="s">
        <v>39</v>
      </c>
      <c r="E50" s="129" t="s">
        <v>38</v>
      </c>
      <c r="F50" s="117" t="s">
        <v>279</v>
      </c>
      <c r="G50" s="132">
        <v>8</v>
      </c>
      <c r="H50" s="120">
        <v>60261</v>
      </c>
      <c r="I50" s="120">
        <f t="shared" si="0"/>
        <v>482088</v>
      </c>
      <c r="J50" s="119">
        <v>26</v>
      </c>
      <c r="K50" s="118" t="s">
        <v>52</v>
      </c>
      <c r="L50" s="125" t="s">
        <v>55</v>
      </c>
      <c r="M50" s="120" t="s">
        <v>82</v>
      </c>
      <c r="N50" s="131">
        <v>207</v>
      </c>
      <c r="O50" s="123">
        <f t="shared" si="2"/>
        <v>1656</v>
      </c>
    </row>
    <row r="51" spans="1:15" ht="40.5" x14ac:dyDescent="0.3">
      <c r="A51" s="116">
        <v>6</v>
      </c>
      <c r="B51" s="117" t="s">
        <v>46</v>
      </c>
      <c r="C51" s="117" t="s">
        <v>46</v>
      </c>
      <c r="D51" s="117" t="s">
        <v>39</v>
      </c>
      <c r="E51" s="129" t="s">
        <v>38</v>
      </c>
      <c r="F51" s="117" t="s">
        <v>279</v>
      </c>
      <c r="G51" s="132">
        <v>8</v>
      </c>
      <c r="H51" s="120">
        <v>60261</v>
      </c>
      <c r="I51" s="120">
        <f t="shared" si="0"/>
        <v>482088</v>
      </c>
      <c r="J51" s="119">
        <v>16</v>
      </c>
      <c r="K51" s="118" t="s">
        <v>52</v>
      </c>
      <c r="L51" s="125" t="s">
        <v>55</v>
      </c>
      <c r="M51" s="120" t="s">
        <v>84</v>
      </c>
      <c r="N51" s="131">
        <v>207</v>
      </c>
      <c r="O51" s="123">
        <f t="shared" si="2"/>
        <v>1656</v>
      </c>
    </row>
    <row r="52" spans="1:15" ht="40.5" x14ac:dyDescent="0.3">
      <c r="A52" s="116">
        <v>6</v>
      </c>
      <c r="B52" s="117" t="s">
        <v>47</v>
      </c>
      <c r="C52" s="117" t="s">
        <v>48</v>
      </c>
      <c r="D52" s="117" t="s">
        <v>39</v>
      </c>
      <c r="E52" s="129" t="s">
        <v>38</v>
      </c>
      <c r="F52" s="117" t="s">
        <v>279</v>
      </c>
      <c r="G52" s="132">
        <v>10</v>
      </c>
      <c r="H52" s="120">
        <v>60261</v>
      </c>
      <c r="I52" s="120">
        <f t="shared" si="0"/>
        <v>602610</v>
      </c>
      <c r="J52" s="119">
        <v>16</v>
      </c>
      <c r="K52" s="118" t="s">
        <v>52</v>
      </c>
      <c r="L52" s="125" t="s">
        <v>56</v>
      </c>
      <c r="M52" s="120" t="s">
        <v>83</v>
      </c>
      <c r="N52" s="131">
        <v>207</v>
      </c>
      <c r="O52" s="123">
        <f t="shared" si="2"/>
        <v>2070</v>
      </c>
    </row>
    <row r="53" spans="1:15" ht="40.5" x14ac:dyDescent="0.3">
      <c r="A53" s="116">
        <v>6</v>
      </c>
      <c r="B53" s="117" t="s">
        <v>47</v>
      </c>
      <c r="C53" s="117" t="s">
        <v>49</v>
      </c>
      <c r="D53" s="117" t="s">
        <v>39</v>
      </c>
      <c r="E53" s="129" t="s">
        <v>38</v>
      </c>
      <c r="F53" s="117" t="s">
        <v>279</v>
      </c>
      <c r="G53" s="132">
        <v>10</v>
      </c>
      <c r="H53" s="120">
        <v>60261</v>
      </c>
      <c r="I53" s="120">
        <f t="shared" si="0"/>
        <v>602610</v>
      </c>
      <c r="J53" s="119">
        <v>16</v>
      </c>
      <c r="K53" s="118" t="s">
        <v>52</v>
      </c>
      <c r="L53" s="125" t="s">
        <v>57</v>
      </c>
      <c r="M53" s="120" t="s">
        <v>83</v>
      </c>
      <c r="N53" s="131">
        <v>207</v>
      </c>
      <c r="O53" s="123">
        <f t="shared" si="2"/>
        <v>2070</v>
      </c>
    </row>
    <row r="54" spans="1:15" ht="40.5" x14ac:dyDescent="0.3">
      <c r="A54" s="116">
        <v>6</v>
      </c>
      <c r="B54" s="117" t="s">
        <v>280</v>
      </c>
      <c r="C54" s="118" t="s">
        <v>50</v>
      </c>
      <c r="D54" s="117" t="s">
        <v>39</v>
      </c>
      <c r="E54" s="129" t="s">
        <v>38</v>
      </c>
      <c r="F54" s="117" t="s">
        <v>279</v>
      </c>
      <c r="G54" s="132">
        <v>8</v>
      </c>
      <c r="H54" s="120">
        <v>60261</v>
      </c>
      <c r="I54" s="120">
        <f t="shared" si="0"/>
        <v>482088</v>
      </c>
      <c r="J54" s="119">
        <v>16</v>
      </c>
      <c r="K54" s="118" t="s">
        <v>52</v>
      </c>
      <c r="L54" s="125" t="s">
        <v>57</v>
      </c>
      <c r="M54" s="120" t="s">
        <v>82</v>
      </c>
      <c r="N54" s="131">
        <v>207</v>
      </c>
      <c r="O54" s="123">
        <f t="shared" si="2"/>
        <v>1656</v>
      </c>
    </row>
    <row r="55" spans="1:15" ht="40.5" x14ac:dyDescent="0.3">
      <c r="A55" s="116">
        <v>6</v>
      </c>
      <c r="B55" s="117" t="s">
        <v>281</v>
      </c>
      <c r="C55" s="117" t="s">
        <v>51</v>
      </c>
      <c r="D55" s="117" t="s">
        <v>39</v>
      </c>
      <c r="E55" s="129" t="s">
        <v>38</v>
      </c>
      <c r="F55" s="117" t="s">
        <v>279</v>
      </c>
      <c r="G55" s="132">
        <v>8</v>
      </c>
      <c r="H55" s="120">
        <v>60261</v>
      </c>
      <c r="I55" s="120">
        <f t="shared" si="0"/>
        <v>482088</v>
      </c>
      <c r="J55" s="119">
        <v>16</v>
      </c>
      <c r="K55" s="118" t="s">
        <v>52</v>
      </c>
      <c r="L55" s="125" t="s">
        <v>57</v>
      </c>
      <c r="M55" s="120" t="s">
        <v>83</v>
      </c>
      <c r="N55" s="131">
        <v>207</v>
      </c>
      <c r="O55" s="123">
        <f t="shared" si="2"/>
        <v>1656</v>
      </c>
    </row>
    <row r="56" spans="1:15" ht="27" x14ac:dyDescent="0.3">
      <c r="A56" s="116">
        <v>7</v>
      </c>
      <c r="B56" s="117" t="s">
        <v>287</v>
      </c>
      <c r="C56" s="117" t="s">
        <v>287</v>
      </c>
      <c r="D56" s="129" t="s">
        <v>106</v>
      </c>
      <c r="E56" s="129" t="s">
        <v>78</v>
      </c>
      <c r="F56" s="118" t="s">
        <v>288</v>
      </c>
      <c r="G56" s="132">
        <v>2</v>
      </c>
      <c r="H56" s="120">
        <v>2562773.4</v>
      </c>
      <c r="I56" s="120">
        <f t="shared" si="0"/>
        <v>5125546.8</v>
      </c>
      <c r="J56" s="132">
        <v>50</v>
      </c>
      <c r="K56" s="125" t="s">
        <v>109</v>
      </c>
      <c r="L56" s="125" t="s">
        <v>107</v>
      </c>
      <c r="M56" s="130" t="s">
        <v>108</v>
      </c>
      <c r="N56" s="131">
        <v>207</v>
      </c>
      <c r="O56" s="123">
        <f t="shared" si="2"/>
        <v>414</v>
      </c>
    </row>
    <row r="57" spans="1:15" ht="27" x14ac:dyDescent="0.3">
      <c r="A57" s="116">
        <v>7</v>
      </c>
      <c r="B57" s="117" t="s">
        <v>111</v>
      </c>
      <c r="C57" s="117" t="s">
        <v>111</v>
      </c>
      <c r="D57" s="129" t="s">
        <v>110</v>
      </c>
      <c r="E57" s="129" t="s">
        <v>78</v>
      </c>
      <c r="F57" s="118" t="s">
        <v>288</v>
      </c>
      <c r="G57" s="132">
        <v>2</v>
      </c>
      <c r="H57" s="120">
        <v>2562773.4</v>
      </c>
      <c r="I57" s="120">
        <f t="shared" si="0"/>
        <v>5125546.8</v>
      </c>
      <c r="J57" s="132">
        <v>20</v>
      </c>
      <c r="K57" s="125" t="s">
        <v>109</v>
      </c>
      <c r="L57" s="125" t="s">
        <v>107</v>
      </c>
      <c r="M57" s="130" t="s">
        <v>112</v>
      </c>
      <c r="N57" s="131">
        <v>207</v>
      </c>
      <c r="O57" s="123">
        <f t="shared" si="2"/>
        <v>414</v>
      </c>
    </row>
    <row r="58" spans="1:15" ht="27" x14ac:dyDescent="0.3">
      <c r="A58" s="116">
        <v>7</v>
      </c>
      <c r="B58" s="117" t="s">
        <v>280</v>
      </c>
      <c r="C58" s="117" t="s">
        <v>114</v>
      </c>
      <c r="D58" s="129" t="s">
        <v>113</v>
      </c>
      <c r="E58" s="129" t="s">
        <v>78</v>
      </c>
      <c r="F58" s="118" t="s">
        <v>288</v>
      </c>
      <c r="G58" s="132">
        <v>1</v>
      </c>
      <c r="H58" s="120">
        <v>2562773.4</v>
      </c>
      <c r="I58" s="120">
        <f t="shared" si="0"/>
        <v>2562773.4</v>
      </c>
      <c r="J58" s="132">
        <v>12</v>
      </c>
      <c r="K58" s="125" t="s">
        <v>115</v>
      </c>
      <c r="L58" s="125" t="s">
        <v>116</v>
      </c>
      <c r="M58" s="130" t="s">
        <v>117</v>
      </c>
      <c r="N58" s="131">
        <v>207</v>
      </c>
      <c r="O58" s="123">
        <f t="shared" si="2"/>
        <v>207</v>
      </c>
    </row>
    <row r="59" spans="1:15" ht="54" x14ac:dyDescent="0.3">
      <c r="A59" s="116">
        <v>8</v>
      </c>
      <c r="B59" s="117" t="s">
        <v>281</v>
      </c>
      <c r="C59" s="117" t="s">
        <v>120</v>
      </c>
      <c r="D59" s="125" t="s">
        <v>383</v>
      </c>
      <c r="E59" s="129" t="s">
        <v>118</v>
      </c>
      <c r="F59" s="117" t="s">
        <v>119</v>
      </c>
      <c r="G59" s="132">
        <v>3</v>
      </c>
      <c r="H59" s="120">
        <v>55212</v>
      </c>
      <c r="I59" s="120">
        <f t="shared" si="0"/>
        <v>165636</v>
      </c>
      <c r="J59" s="132">
        <v>66</v>
      </c>
      <c r="K59" s="125" t="s">
        <v>115</v>
      </c>
      <c r="L59" s="125" t="s">
        <v>306</v>
      </c>
      <c r="M59" s="130" t="s">
        <v>121</v>
      </c>
      <c r="N59" s="131">
        <v>207</v>
      </c>
      <c r="O59" s="123">
        <f t="shared" si="2"/>
        <v>621</v>
      </c>
    </row>
    <row r="60" spans="1:15" ht="40.5" x14ac:dyDescent="0.3">
      <c r="A60" s="116">
        <v>8</v>
      </c>
      <c r="B60" s="117" t="s">
        <v>37</v>
      </c>
      <c r="C60" s="117" t="s">
        <v>123</v>
      </c>
      <c r="D60" s="125" t="s">
        <v>122</v>
      </c>
      <c r="E60" s="129" t="s">
        <v>118</v>
      </c>
      <c r="F60" s="117" t="s">
        <v>119</v>
      </c>
      <c r="G60" s="132">
        <v>5</v>
      </c>
      <c r="H60" s="120">
        <v>55212</v>
      </c>
      <c r="I60" s="120">
        <f t="shared" si="0"/>
        <v>276060</v>
      </c>
      <c r="J60" s="132">
        <f>22*5</f>
        <v>110</v>
      </c>
      <c r="K60" s="125" t="s">
        <v>115</v>
      </c>
      <c r="L60" s="129" t="s">
        <v>126</v>
      </c>
      <c r="M60" s="120" t="s">
        <v>124</v>
      </c>
      <c r="N60" s="131">
        <v>207</v>
      </c>
      <c r="O60" s="123">
        <f t="shared" si="2"/>
        <v>1035</v>
      </c>
    </row>
    <row r="61" spans="1:15" ht="40.5" x14ac:dyDescent="0.3">
      <c r="A61" s="116">
        <v>8</v>
      </c>
      <c r="B61" s="117" t="s">
        <v>46</v>
      </c>
      <c r="C61" s="117" t="s">
        <v>289</v>
      </c>
      <c r="D61" s="125" t="s">
        <v>384</v>
      </c>
      <c r="E61" s="129" t="s">
        <v>118</v>
      </c>
      <c r="F61" s="117" t="s">
        <v>119</v>
      </c>
      <c r="G61" s="132">
        <v>5</v>
      </c>
      <c r="H61" s="120">
        <v>55212</v>
      </c>
      <c r="I61" s="120">
        <f t="shared" si="0"/>
        <v>276060</v>
      </c>
      <c r="J61" s="132">
        <f>22*5</f>
        <v>110</v>
      </c>
      <c r="K61" s="125" t="s">
        <v>115</v>
      </c>
      <c r="L61" s="125" t="s">
        <v>307</v>
      </c>
      <c r="M61" s="130" t="s">
        <v>127</v>
      </c>
      <c r="N61" s="131">
        <v>207</v>
      </c>
      <c r="O61" s="123">
        <f t="shared" si="2"/>
        <v>1035</v>
      </c>
    </row>
    <row r="62" spans="1:15" ht="40.5" x14ac:dyDescent="0.3">
      <c r="A62" s="116">
        <v>8</v>
      </c>
      <c r="B62" s="125" t="s">
        <v>287</v>
      </c>
      <c r="C62" s="117" t="s">
        <v>287</v>
      </c>
      <c r="D62" s="125" t="s">
        <v>128</v>
      </c>
      <c r="E62" s="129" t="s">
        <v>118</v>
      </c>
      <c r="F62" s="117" t="s">
        <v>119</v>
      </c>
      <c r="G62" s="132">
        <v>7</v>
      </c>
      <c r="H62" s="120">
        <v>55212</v>
      </c>
      <c r="I62" s="120">
        <f t="shared" si="0"/>
        <v>386484</v>
      </c>
      <c r="J62" s="132">
        <f>22*5</f>
        <v>110</v>
      </c>
      <c r="K62" s="125" t="s">
        <v>115</v>
      </c>
      <c r="L62" s="125" t="s">
        <v>307</v>
      </c>
      <c r="M62" s="130" t="s">
        <v>129</v>
      </c>
      <c r="N62" s="131">
        <v>207</v>
      </c>
      <c r="O62" s="123">
        <f t="shared" si="2"/>
        <v>1449</v>
      </c>
    </row>
    <row r="63" spans="1:15" ht="27" x14ac:dyDescent="0.3">
      <c r="A63" s="139">
        <v>9</v>
      </c>
      <c r="B63" s="117" t="s">
        <v>47</v>
      </c>
      <c r="C63" s="117" t="s">
        <v>147</v>
      </c>
      <c r="D63" s="129" t="s">
        <v>385</v>
      </c>
      <c r="E63" s="117" t="s">
        <v>158</v>
      </c>
      <c r="F63" s="117" t="s">
        <v>292</v>
      </c>
      <c r="G63" s="132">
        <v>50</v>
      </c>
      <c r="H63" s="120">
        <v>186583.1</v>
      </c>
      <c r="I63" s="120">
        <f t="shared" si="0"/>
        <v>9329155</v>
      </c>
      <c r="J63" s="132">
        <v>45</v>
      </c>
      <c r="K63" s="125" t="s">
        <v>310</v>
      </c>
      <c r="L63" s="125" t="s">
        <v>160</v>
      </c>
      <c r="M63" s="135" t="s">
        <v>163</v>
      </c>
      <c r="N63" s="131">
        <v>1008</v>
      </c>
      <c r="O63" s="123">
        <f t="shared" si="2"/>
        <v>50400</v>
      </c>
    </row>
    <row r="64" spans="1:15" ht="27" x14ac:dyDescent="0.3">
      <c r="A64" s="139">
        <v>9</v>
      </c>
      <c r="B64" s="118" t="s">
        <v>45</v>
      </c>
      <c r="C64" s="117" t="s">
        <v>45</v>
      </c>
      <c r="D64" s="129" t="s">
        <v>161</v>
      </c>
      <c r="E64" s="117" t="s">
        <v>158</v>
      </c>
      <c r="F64" s="117" t="s">
        <v>292</v>
      </c>
      <c r="G64" s="132">
        <v>100</v>
      </c>
      <c r="H64" s="120">
        <v>186583.1</v>
      </c>
      <c r="I64" s="120">
        <f t="shared" si="0"/>
        <v>18658310</v>
      </c>
      <c r="J64" s="132">
        <v>500</v>
      </c>
      <c r="K64" s="125" t="s">
        <v>310</v>
      </c>
      <c r="L64" s="125" t="s">
        <v>150</v>
      </c>
      <c r="M64" s="135" t="s">
        <v>162</v>
      </c>
      <c r="N64" s="131">
        <v>1008</v>
      </c>
      <c r="O64" s="123">
        <f>N64*G64</f>
        <v>100800</v>
      </c>
    </row>
    <row r="65" spans="1:15" ht="27" x14ac:dyDescent="0.3">
      <c r="A65" s="139">
        <v>9</v>
      </c>
      <c r="B65" s="117" t="s">
        <v>172</v>
      </c>
      <c r="C65" s="117" t="s">
        <v>173</v>
      </c>
      <c r="D65" s="129" t="s">
        <v>161</v>
      </c>
      <c r="E65" s="117" t="s">
        <v>158</v>
      </c>
      <c r="F65" s="117" t="s">
        <v>292</v>
      </c>
      <c r="G65" s="132">
        <v>50</v>
      </c>
      <c r="H65" s="120">
        <v>186583.1</v>
      </c>
      <c r="I65" s="120">
        <f t="shared" si="0"/>
        <v>9329155</v>
      </c>
      <c r="J65" s="132">
        <v>500</v>
      </c>
      <c r="K65" s="125" t="s">
        <v>310</v>
      </c>
      <c r="L65" s="125" t="s">
        <v>150</v>
      </c>
      <c r="M65" s="135" t="s">
        <v>162</v>
      </c>
      <c r="N65" s="131">
        <v>1008</v>
      </c>
      <c r="O65" s="123">
        <f>N65*G65</f>
        <v>50400</v>
      </c>
    </row>
    <row r="66" spans="1:15" ht="27" x14ac:dyDescent="0.3">
      <c r="A66" s="139">
        <v>9</v>
      </c>
      <c r="B66" s="117" t="s">
        <v>280</v>
      </c>
      <c r="C66" s="117" t="s">
        <v>332</v>
      </c>
      <c r="D66" s="129" t="s">
        <v>161</v>
      </c>
      <c r="E66" s="117" t="s">
        <v>158</v>
      </c>
      <c r="F66" s="117" t="s">
        <v>292</v>
      </c>
      <c r="G66" s="132">
        <v>100</v>
      </c>
      <c r="H66" s="120">
        <v>186583.1</v>
      </c>
      <c r="I66" s="120">
        <f t="shared" si="0"/>
        <v>18658310</v>
      </c>
      <c r="J66" s="132">
        <v>500</v>
      </c>
      <c r="K66" s="125" t="s">
        <v>310</v>
      </c>
      <c r="L66" s="125" t="s">
        <v>150</v>
      </c>
      <c r="M66" s="135" t="s">
        <v>162</v>
      </c>
      <c r="N66" s="131">
        <v>1008</v>
      </c>
      <c r="O66" s="123">
        <f>N66*G66</f>
        <v>100800</v>
      </c>
    </row>
    <row r="67" spans="1:15" ht="27" x14ac:dyDescent="0.3">
      <c r="A67" s="139">
        <v>9</v>
      </c>
      <c r="B67" s="117" t="s">
        <v>37</v>
      </c>
      <c r="C67" s="117" t="s">
        <v>212</v>
      </c>
      <c r="D67" s="129" t="s">
        <v>161</v>
      </c>
      <c r="E67" s="117" t="s">
        <v>158</v>
      </c>
      <c r="F67" s="117" t="s">
        <v>292</v>
      </c>
      <c r="G67" s="132">
        <v>100</v>
      </c>
      <c r="H67" s="120">
        <v>186583.1</v>
      </c>
      <c r="I67" s="120">
        <f t="shared" si="0"/>
        <v>18658310</v>
      </c>
      <c r="J67" s="132">
        <v>500</v>
      </c>
      <c r="K67" s="125" t="s">
        <v>310</v>
      </c>
      <c r="L67" s="125" t="s">
        <v>150</v>
      </c>
      <c r="M67" s="135" t="s">
        <v>162</v>
      </c>
      <c r="N67" s="131">
        <v>1008</v>
      </c>
      <c r="O67" s="123">
        <f>N67*G67</f>
        <v>100800</v>
      </c>
    </row>
    <row r="68" spans="1:15" ht="27" x14ac:dyDescent="0.3">
      <c r="A68" s="139">
        <v>9</v>
      </c>
      <c r="B68" s="118" t="s">
        <v>111</v>
      </c>
      <c r="C68" s="117" t="s">
        <v>337</v>
      </c>
      <c r="D68" s="129" t="s">
        <v>161</v>
      </c>
      <c r="E68" s="117" t="s">
        <v>158</v>
      </c>
      <c r="F68" s="117" t="s">
        <v>292</v>
      </c>
      <c r="G68" s="132">
        <v>100</v>
      </c>
      <c r="H68" s="120">
        <v>186583.1</v>
      </c>
      <c r="I68" s="120">
        <f t="shared" ref="I68:I76" si="3">+H68*G68</f>
        <v>18658310</v>
      </c>
      <c r="J68" s="132">
        <v>500</v>
      </c>
      <c r="K68" s="125" t="s">
        <v>310</v>
      </c>
      <c r="L68" s="125" t="s">
        <v>150</v>
      </c>
      <c r="M68" s="135" t="s">
        <v>162</v>
      </c>
      <c r="N68" s="131">
        <v>1008</v>
      </c>
      <c r="O68" s="123">
        <f>N68*G68</f>
        <v>100800</v>
      </c>
    </row>
    <row r="69" spans="1:15" ht="27" x14ac:dyDescent="0.3">
      <c r="A69" s="116">
        <v>10</v>
      </c>
      <c r="B69" s="117" t="s">
        <v>47</v>
      </c>
      <c r="C69" s="117" t="s">
        <v>294</v>
      </c>
      <c r="D69" s="125" t="s">
        <v>177</v>
      </c>
      <c r="E69" s="117" t="s">
        <v>176</v>
      </c>
      <c r="F69" s="117" t="s">
        <v>295</v>
      </c>
      <c r="G69" s="132">
        <v>6</v>
      </c>
      <c r="H69" s="120">
        <v>89285.8</v>
      </c>
      <c r="I69" s="120">
        <f t="shared" si="3"/>
        <v>535714.80000000005</v>
      </c>
      <c r="J69" s="132">
        <v>55</v>
      </c>
      <c r="K69" s="129" t="s">
        <v>35</v>
      </c>
      <c r="L69" s="125" t="s">
        <v>179</v>
      </c>
      <c r="M69" s="135" t="s">
        <v>178</v>
      </c>
      <c r="N69" s="131">
        <v>207</v>
      </c>
      <c r="O69" s="123">
        <f t="shared" ref="O69:O85" si="4">N69*G69</f>
        <v>1242</v>
      </c>
    </row>
    <row r="70" spans="1:15" ht="27" x14ac:dyDescent="0.3">
      <c r="A70" s="116">
        <v>10</v>
      </c>
      <c r="B70" s="117" t="s">
        <v>46</v>
      </c>
      <c r="C70" s="117" t="s">
        <v>289</v>
      </c>
      <c r="D70" s="129" t="s">
        <v>180</v>
      </c>
      <c r="E70" s="117" t="s">
        <v>176</v>
      </c>
      <c r="F70" s="117" t="s">
        <v>295</v>
      </c>
      <c r="G70" s="132">
        <v>3</v>
      </c>
      <c r="H70" s="120">
        <v>89285.8</v>
      </c>
      <c r="I70" s="120">
        <f t="shared" si="3"/>
        <v>267857.40000000002</v>
      </c>
      <c r="J70" s="132">
        <v>177</v>
      </c>
      <c r="K70" s="125" t="s">
        <v>159</v>
      </c>
      <c r="L70" s="125" t="s">
        <v>181</v>
      </c>
      <c r="M70" s="135" t="s">
        <v>182</v>
      </c>
      <c r="N70" s="131">
        <v>207</v>
      </c>
      <c r="O70" s="123">
        <f t="shared" si="4"/>
        <v>621</v>
      </c>
    </row>
    <row r="71" spans="1:15" ht="27" x14ac:dyDescent="0.3">
      <c r="A71" s="116">
        <v>10</v>
      </c>
      <c r="B71" s="117" t="s">
        <v>280</v>
      </c>
      <c r="C71" s="117" t="s">
        <v>184</v>
      </c>
      <c r="D71" s="129" t="s">
        <v>183</v>
      </c>
      <c r="E71" s="117" t="s">
        <v>176</v>
      </c>
      <c r="F71" s="117" t="s">
        <v>295</v>
      </c>
      <c r="G71" s="132">
        <v>3</v>
      </c>
      <c r="H71" s="120">
        <v>89285.8</v>
      </c>
      <c r="I71" s="120">
        <f t="shared" si="3"/>
        <v>267857.40000000002</v>
      </c>
      <c r="J71" s="132">
        <v>33</v>
      </c>
      <c r="K71" s="129" t="s">
        <v>11</v>
      </c>
      <c r="L71" s="129" t="s">
        <v>54</v>
      </c>
      <c r="M71" s="121"/>
      <c r="N71" s="131">
        <v>207</v>
      </c>
      <c r="O71" s="123">
        <f t="shared" si="4"/>
        <v>621</v>
      </c>
    </row>
    <row r="72" spans="1:15" ht="40.5" x14ac:dyDescent="0.3">
      <c r="A72" s="116">
        <v>10</v>
      </c>
      <c r="B72" s="117" t="s">
        <v>287</v>
      </c>
      <c r="C72" s="117" t="s">
        <v>186</v>
      </c>
      <c r="D72" s="125" t="s">
        <v>185</v>
      </c>
      <c r="E72" s="117" t="s">
        <v>176</v>
      </c>
      <c r="F72" s="117" t="s">
        <v>295</v>
      </c>
      <c r="G72" s="132">
        <v>2</v>
      </c>
      <c r="H72" s="120">
        <v>89285.8</v>
      </c>
      <c r="I72" s="120">
        <f t="shared" si="3"/>
        <v>178571.6</v>
      </c>
      <c r="J72" s="132">
        <v>41</v>
      </c>
      <c r="K72" s="129" t="s">
        <v>11</v>
      </c>
      <c r="L72" s="129" t="s">
        <v>54</v>
      </c>
      <c r="M72" s="135" t="s">
        <v>187</v>
      </c>
      <c r="N72" s="131">
        <v>207</v>
      </c>
      <c r="O72" s="123">
        <f t="shared" si="4"/>
        <v>414</v>
      </c>
    </row>
    <row r="73" spans="1:15" ht="27" x14ac:dyDescent="0.3">
      <c r="A73" s="116">
        <v>11</v>
      </c>
      <c r="B73" s="133" t="s">
        <v>328</v>
      </c>
      <c r="C73" s="118" t="s">
        <v>26</v>
      </c>
      <c r="D73" s="118" t="s">
        <v>228</v>
      </c>
      <c r="E73" s="137" t="s">
        <v>225</v>
      </c>
      <c r="F73" s="133" t="s">
        <v>226</v>
      </c>
      <c r="G73" s="127">
        <v>1</v>
      </c>
      <c r="H73" s="140">
        <v>730300</v>
      </c>
      <c r="I73" s="120">
        <f t="shared" si="3"/>
        <v>730300</v>
      </c>
      <c r="J73" s="132">
        <v>20</v>
      </c>
      <c r="K73" s="117" t="s">
        <v>11</v>
      </c>
      <c r="L73" s="118" t="s">
        <v>221</v>
      </c>
      <c r="M73" s="120" t="s">
        <v>227</v>
      </c>
      <c r="N73" s="131">
        <v>61</v>
      </c>
      <c r="O73" s="123">
        <f t="shared" si="4"/>
        <v>61</v>
      </c>
    </row>
    <row r="74" spans="1:15" ht="27" x14ac:dyDescent="0.3">
      <c r="A74" s="116">
        <v>11</v>
      </c>
      <c r="B74" s="133" t="s">
        <v>328</v>
      </c>
      <c r="C74" s="118" t="s">
        <v>26</v>
      </c>
      <c r="D74" s="118" t="s">
        <v>229</v>
      </c>
      <c r="E74" s="137" t="s">
        <v>225</v>
      </c>
      <c r="F74" s="133" t="s">
        <v>226</v>
      </c>
      <c r="G74" s="127">
        <v>1</v>
      </c>
      <c r="H74" s="140">
        <v>730300</v>
      </c>
      <c r="I74" s="120">
        <f t="shared" si="3"/>
        <v>730300</v>
      </c>
      <c r="J74" s="132">
        <v>20</v>
      </c>
      <c r="K74" s="117" t="s">
        <v>11</v>
      </c>
      <c r="L74" s="118" t="s">
        <v>221</v>
      </c>
      <c r="M74" s="120" t="s">
        <v>227</v>
      </c>
      <c r="N74" s="131">
        <v>61</v>
      </c>
      <c r="O74" s="123">
        <f t="shared" si="4"/>
        <v>61</v>
      </c>
    </row>
    <row r="75" spans="1:15" ht="27" x14ac:dyDescent="0.3">
      <c r="A75" s="116">
        <v>11</v>
      </c>
      <c r="B75" s="133" t="s">
        <v>328</v>
      </c>
      <c r="C75" s="118" t="s">
        <v>232</v>
      </c>
      <c r="D75" s="118" t="s">
        <v>230</v>
      </c>
      <c r="E75" s="137" t="s">
        <v>225</v>
      </c>
      <c r="F75" s="133" t="s">
        <v>226</v>
      </c>
      <c r="G75" s="127">
        <v>1</v>
      </c>
      <c r="H75" s="140">
        <v>730300</v>
      </c>
      <c r="I75" s="120">
        <f t="shared" si="3"/>
        <v>730300</v>
      </c>
      <c r="J75" s="132">
        <v>20</v>
      </c>
      <c r="K75" s="117" t="s">
        <v>11</v>
      </c>
      <c r="L75" s="118" t="s">
        <v>221</v>
      </c>
      <c r="M75" s="120" t="s">
        <v>227</v>
      </c>
      <c r="N75" s="131">
        <v>61</v>
      </c>
      <c r="O75" s="123">
        <f t="shared" si="4"/>
        <v>61</v>
      </c>
    </row>
    <row r="76" spans="1:15" ht="27" x14ac:dyDescent="0.3">
      <c r="A76" s="116">
        <v>11</v>
      </c>
      <c r="B76" s="133" t="s">
        <v>328</v>
      </c>
      <c r="C76" s="118" t="s">
        <v>233</v>
      </c>
      <c r="D76" s="118" t="s">
        <v>231</v>
      </c>
      <c r="E76" s="137" t="s">
        <v>225</v>
      </c>
      <c r="F76" s="133" t="s">
        <v>226</v>
      </c>
      <c r="G76" s="127">
        <v>1</v>
      </c>
      <c r="H76" s="140">
        <v>730300</v>
      </c>
      <c r="I76" s="120">
        <f t="shared" si="3"/>
        <v>730300</v>
      </c>
      <c r="J76" s="132">
        <v>20</v>
      </c>
      <c r="K76" s="117" t="s">
        <v>11</v>
      </c>
      <c r="L76" s="118" t="s">
        <v>221</v>
      </c>
      <c r="M76" s="120" t="s">
        <v>227</v>
      </c>
      <c r="N76" s="131">
        <v>61</v>
      </c>
      <c r="O76" s="123">
        <f t="shared" si="4"/>
        <v>61</v>
      </c>
    </row>
    <row r="77" spans="1:15" ht="54" x14ac:dyDescent="0.3">
      <c r="A77" s="116">
        <v>12</v>
      </c>
      <c r="B77" s="117" t="s">
        <v>6</v>
      </c>
      <c r="C77" s="117" t="s">
        <v>190</v>
      </c>
      <c r="D77" s="125" t="s">
        <v>683</v>
      </c>
      <c r="E77" s="129" t="s">
        <v>189</v>
      </c>
      <c r="F77" s="118" t="s">
        <v>296</v>
      </c>
      <c r="G77" s="132">
        <v>2</v>
      </c>
      <c r="H77" s="120">
        <v>105000</v>
      </c>
      <c r="I77" s="120">
        <f t="shared" ref="I77:I85" si="5">+H77*G77</f>
        <v>210000</v>
      </c>
      <c r="J77" s="119" t="s">
        <v>191</v>
      </c>
      <c r="K77" s="125" t="s">
        <v>192</v>
      </c>
      <c r="L77" s="118" t="s">
        <v>684</v>
      </c>
      <c r="M77" s="135" t="s">
        <v>193</v>
      </c>
      <c r="N77" s="131">
        <v>207</v>
      </c>
      <c r="O77" s="123">
        <f t="shared" si="4"/>
        <v>414</v>
      </c>
    </row>
    <row r="78" spans="1:15" ht="54" x14ac:dyDescent="0.3">
      <c r="A78" s="116">
        <v>12</v>
      </c>
      <c r="B78" s="117" t="str">
        <f>+B77</f>
        <v xml:space="preserve">Choluteca </v>
      </c>
      <c r="C78" s="129" t="s">
        <v>395</v>
      </c>
      <c r="D78" s="129" t="s">
        <v>685</v>
      </c>
      <c r="E78" s="129" t="s">
        <v>189</v>
      </c>
      <c r="F78" s="118" t="s">
        <v>296</v>
      </c>
      <c r="G78" s="132">
        <v>1</v>
      </c>
      <c r="H78" s="120">
        <v>105000</v>
      </c>
      <c r="I78" s="120">
        <f t="shared" si="5"/>
        <v>105000</v>
      </c>
      <c r="J78" s="128">
        <v>15</v>
      </c>
      <c r="K78" s="125" t="s">
        <v>192</v>
      </c>
      <c r="L78" s="118" t="s">
        <v>684</v>
      </c>
      <c r="M78" s="135" t="s">
        <v>195</v>
      </c>
      <c r="N78" s="131">
        <v>207</v>
      </c>
      <c r="O78" s="123">
        <f t="shared" si="4"/>
        <v>207</v>
      </c>
    </row>
    <row r="79" spans="1:15" ht="54" x14ac:dyDescent="0.3">
      <c r="A79" s="116">
        <v>12</v>
      </c>
      <c r="B79" s="117" t="str">
        <f>+B78</f>
        <v xml:space="preserve">Choluteca </v>
      </c>
      <c r="C79" s="129" t="s">
        <v>338</v>
      </c>
      <c r="D79" s="129" t="s">
        <v>685</v>
      </c>
      <c r="E79" s="129" t="s">
        <v>189</v>
      </c>
      <c r="F79" s="118" t="s">
        <v>296</v>
      </c>
      <c r="G79" s="132">
        <v>1</v>
      </c>
      <c r="H79" s="120">
        <v>105000</v>
      </c>
      <c r="I79" s="120">
        <f t="shared" si="5"/>
        <v>105000</v>
      </c>
      <c r="J79" s="128">
        <v>12</v>
      </c>
      <c r="K79" s="125" t="s">
        <v>192</v>
      </c>
      <c r="L79" s="118" t="s">
        <v>684</v>
      </c>
      <c r="M79" s="135" t="s">
        <v>195</v>
      </c>
      <c r="N79" s="131">
        <v>207</v>
      </c>
      <c r="O79" s="123">
        <f t="shared" si="4"/>
        <v>207</v>
      </c>
    </row>
    <row r="80" spans="1:15" ht="54" x14ac:dyDescent="0.3">
      <c r="A80" s="116">
        <v>12</v>
      </c>
      <c r="B80" s="117" t="str">
        <f>+B79</f>
        <v xml:space="preserve">Choluteca </v>
      </c>
      <c r="C80" s="117" t="s">
        <v>190</v>
      </c>
      <c r="D80" s="129" t="s">
        <v>686</v>
      </c>
      <c r="E80" s="129" t="s">
        <v>189</v>
      </c>
      <c r="F80" s="118" t="s">
        <v>296</v>
      </c>
      <c r="G80" s="132">
        <v>1</v>
      </c>
      <c r="H80" s="120">
        <v>105000</v>
      </c>
      <c r="I80" s="120">
        <f t="shared" si="5"/>
        <v>105000</v>
      </c>
      <c r="J80" s="128">
        <v>8</v>
      </c>
      <c r="K80" s="125" t="s">
        <v>192</v>
      </c>
      <c r="L80" s="118" t="s">
        <v>684</v>
      </c>
      <c r="M80" s="135" t="s">
        <v>195</v>
      </c>
      <c r="N80" s="131">
        <v>207</v>
      </c>
      <c r="O80" s="123">
        <f t="shared" si="4"/>
        <v>207</v>
      </c>
    </row>
    <row r="81" spans="1:15" ht="54" x14ac:dyDescent="0.3">
      <c r="A81" s="116">
        <v>12</v>
      </c>
      <c r="B81" s="117" t="str">
        <f>+B80</f>
        <v xml:space="preserve">Choluteca </v>
      </c>
      <c r="C81" s="117" t="s">
        <v>190</v>
      </c>
      <c r="D81" s="129" t="s">
        <v>687</v>
      </c>
      <c r="E81" s="129" t="s">
        <v>189</v>
      </c>
      <c r="F81" s="118" t="s">
        <v>296</v>
      </c>
      <c r="G81" s="132">
        <v>1</v>
      </c>
      <c r="H81" s="120">
        <v>105000</v>
      </c>
      <c r="I81" s="120">
        <f t="shared" si="5"/>
        <v>105000</v>
      </c>
      <c r="J81" s="128">
        <v>9</v>
      </c>
      <c r="K81" s="125" t="s">
        <v>192</v>
      </c>
      <c r="L81" s="118" t="s">
        <v>684</v>
      </c>
      <c r="M81" s="135" t="s">
        <v>195</v>
      </c>
      <c r="N81" s="131">
        <v>207</v>
      </c>
      <c r="O81" s="123">
        <f t="shared" si="4"/>
        <v>207</v>
      </c>
    </row>
    <row r="82" spans="1:15" ht="54" x14ac:dyDescent="0.3">
      <c r="A82" s="116">
        <v>12</v>
      </c>
      <c r="B82" s="117" t="str">
        <f>+B81</f>
        <v xml:space="preserve">Choluteca </v>
      </c>
      <c r="C82" s="117" t="s">
        <v>190</v>
      </c>
      <c r="D82" s="117" t="s">
        <v>197</v>
      </c>
      <c r="E82" s="129" t="s">
        <v>189</v>
      </c>
      <c r="F82" s="118" t="s">
        <v>296</v>
      </c>
      <c r="G82" s="132">
        <v>3</v>
      </c>
      <c r="H82" s="120">
        <v>105000</v>
      </c>
      <c r="I82" s="120">
        <f t="shared" si="5"/>
        <v>315000</v>
      </c>
      <c r="J82" s="128">
        <v>80</v>
      </c>
      <c r="K82" s="125" t="s">
        <v>192</v>
      </c>
      <c r="L82" s="118" t="s">
        <v>684</v>
      </c>
      <c r="M82" s="135" t="s">
        <v>195</v>
      </c>
      <c r="N82" s="131">
        <v>207</v>
      </c>
      <c r="O82" s="123">
        <f t="shared" si="4"/>
        <v>621</v>
      </c>
    </row>
    <row r="83" spans="1:15" ht="54" x14ac:dyDescent="0.3">
      <c r="A83" s="116">
        <v>12</v>
      </c>
      <c r="B83" s="117" t="s">
        <v>4</v>
      </c>
      <c r="C83" s="117" t="s">
        <v>199</v>
      </c>
      <c r="D83" s="117" t="s">
        <v>244</v>
      </c>
      <c r="E83" s="129" t="s">
        <v>189</v>
      </c>
      <c r="F83" s="118" t="s">
        <v>296</v>
      </c>
      <c r="G83" s="132">
        <v>3</v>
      </c>
      <c r="H83" s="120">
        <v>105000</v>
      </c>
      <c r="I83" s="120">
        <f t="shared" si="5"/>
        <v>315000</v>
      </c>
      <c r="J83" s="128">
        <v>80</v>
      </c>
      <c r="K83" s="125" t="s">
        <v>192</v>
      </c>
      <c r="L83" s="118" t="s">
        <v>684</v>
      </c>
      <c r="M83" s="135" t="s">
        <v>193</v>
      </c>
      <c r="N83" s="131">
        <v>207</v>
      </c>
      <c r="O83" s="123">
        <f t="shared" si="4"/>
        <v>621</v>
      </c>
    </row>
    <row r="84" spans="1:15" ht="54" x14ac:dyDescent="0.3">
      <c r="A84" s="116">
        <v>12</v>
      </c>
      <c r="B84" s="117" t="s">
        <v>4</v>
      </c>
      <c r="C84" s="117" t="s">
        <v>199</v>
      </c>
      <c r="D84" s="117" t="s">
        <v>245</v>
      </c>
      <c r="E84" s="129" t="s">
        <v>189</v>
      </c>
      <c r="F84" s="118" t="s">
        <v>296</v>
      </c>
      <c r="G84" s="132">
        <v>3</v>
      </c>
      <c r="H84" s="120">
        <v>105000</v>
      </c>
      <c r="I84" s="120">
        <f t="shared" si="5"/>
        <v>315000</v>
      </c>
      <c r="J84" s="128">
        <v>80</v>
      </c>
      <c r="K84" s="125" t="s">
        <v>192</v>
      </c>
      <c r="L84" s="118" t="s">
        <v>684</v>
      </c>
      <c r="M84" s="135" t="s">
        <v>193</v>
      </c>
      <c r="N84" s="131">
        <v>207</v>
      </c>
      <c r="O84" s="123">
        <f t="shared" si="4"/>
        <v>621</v>
      </c>
    </row>
    <row r="85" spans="1:15" ht="54" x14ac:dyDescent="0.3">
      <c r="A85" s="116">
        <v>12</v>
      </c>
      <c r="B85" s="117" t="s">
        <v>4</v>
      </c>
      <c r="C85" s="117" t="s">
        <v>199</v>
      </c>
      <c r="D85" s="117" t="s">
        <v>198</v>
      </c>
      <c r="E85" s="129" t="s">
        <v>189</v>
      </c>
      <c r="F85" s="118" t="s">
        <v>296</v>
      </c>
      <c r="G85" s="132">
        <v>3</v>
      </c>
      <c r="H85" s="120">
        <v>105000</v>
      </c>
      <c r="I85" s="120">
        <f t="shared" si="5"/>
        <v>315000</v>
      </c>
      <c r="J85" s="128">
        <v>80</v>
      </c>
      <c r="K85" s="125" t="s">
        <v>192</v>
      </c>
      <c r="L85" s="118" t="s">
        <v>684</v>
      </c>
      <c r="M85" s="135" t="s">
        <v>193</v>
      </c>
      <c r="N85" s="131">
        <v>207</v>
      </c>
      <c r="O85" s="123">
        <f t="shared" si="4"/>
        <v>621</v>
      </c>
    </row>
    <row r="86" spans="1:15" ht="40.5" x14ac:dyDescent="0.3">
      <c r="A86" s="116">
        <v>13</v>
      </c>
      <c r="B86" s="133" t="s">
        <v>284</v>
      </c>
      <c r="C86" s="133" t="s">
        <v>329</v>
      </c>
      <c r="D86" s="125" t="s">
        <v>254</v>
      </c>
      <c r="E86" s="129" t="s">
        <v>252</v>
      </c>
      <c r="F86" s="133" t="s">
        <v>253</v>
      </c>
      <c r="G86" s="127">
        <v>2</v>
      </c>
      <c r="H86" s="141">
        <v>287000</v>
      </c>
      <c r="I86" s="120">
        <f t="shared" ref="I86:I105" si="6">+H86*G86</f>
        <v>574000</v>
      </c>
      <c r="J86" s="142">
        <v>57</v>
      </c>
      <c r="K86" s="117" t="s">
        <v>11</v>
      </c>
      <c r="L86" s="132" t="s">
        <v>257</v>
      </c>
      <c r="M86" s="143" t="s">
        <v>258</v>
      </c>
      <c r="N86" s="144">
        <v>535</v>
      </c>
      <c r="O86" s="145">
        <f t="shared" ref="O86:O105" si="7">N86*G86</f>
        <v>1070</v>
      </c>
    </row>
    <row r="87" spans="1:15" ht="40.5" x14ac:dyDescent="0.3">
      <c r="A87" s="116">
        <v>13</v>
      </c>
      <c r="B87" s="133" t="s">
        <v>284</v>
      </c>
      <c r="C87" s="133" t="s">
        <v>154</v>
      </c>
      <c r="D87" s="125" t="s">
        <v>254</v>
      </c>
      <c r="E87" s="129" t="s">
        <v>252</v>
      </c>
      <c r="F87" s="133" t="s">
        <v>253</v>
      </c>
      <c r="G87" s="127">
        <v>2</v>
      </c>
      <c r="H87" s="141">
        <v>287000</v>
      </c>
      <c r="I87" s="120">
        <f t="shared" si="6"/>
        <v>574000</v>
      </c>
      <c r="J87" s="142">
        <v>57</v>
      </c>
      <c r="K87" s="117" t="s">
        <v>11</v>
      </c>
      <c r="L87" s="132" t="s">
        <v>257</v>
      </c>
      <c r="M87" s="143" t="s">
        <v>258</v>
      </c>
      <c r="N87" s="144">
        <v>535</v>
      </c>
      <c r="O87" s="145">
        <f t="shared" si="7"/>
        <v>1070</v>
      </c>
    </row>
    <row r="88" spans="1:15" ht="40.5" x14ac:dyDescent="0.3">
      <c r="A88" s="116">
        <v>13</v>
      </c>
      <c r="B88" s="133" t="s">
        <v>284</v>
      </c>
      <c r="C88" s="133" t="s">
        <v>255</v>
      </c>
      <c r="D88" s="125" t="s">
        <v>254</v>
      </c>
      <c r="E88" s="129" t="s">
        <v>252</v>
      </c>
      <c r="F88" s="133" t="s">
        <v>253</v>
      </c>
      <c r="G88" s="127">
        <v>2</v>
      </c>
      <c r="H88" s="141">
        <v>287000</v>
      </c>
      <c r="I88" s="120">
        <f t="shared" si="6"/>
        <v>574000</v>
      </c>
      <c r="J88" s="142">
        <v>57</v>
      </c>
      <c r="K88" s="117" t="s">
        <v>11</v>
      </c>
      <c r="L88" s="132" t="s">
        <v>257</v>
      </c>
      <c r="M88" s="143" t="s">
        <v>258</v>
      </c>
      <c r="N88" s="144">
        <v>535</v>
      </c>
      <c r="O88" s="145">
        <f t="shared" si="7"/>
        <v>1070</v>
      </c>
    </row>
    <row r="89" spans="1:15" ht="40.5" x14ac:dyDescent="0.3">
      <c r="A89" s="116">
        <v>13</v>
      </c>
      <c r="B89" s="133" t="s">
        <v>284</v>
      </c>
      <c r="C89" s="133" t="s">
        <v>256</v>
      </c>
      <c r="D89" s="125" t="s">
        <v>254</v>
      </c>
      <c r="E89" s="129" t="s">
        <v>252</v>
      </c>
      <c r="F89" s="133" t="s">
        <v>253</v>
      </c>
      <c r="G89" s="127">
        <v>2</v>
      </c>
      <c r="H89" s="141">
        <v>287000</v>
      </c>
      <c r="I89" s="120">
        <f t="shared" si="6"/>
        <v>574000</v>
      </c>
      <c r="J89" s="142">
        <v>57</v>
      </c>
      <c r="K89" s="117" t="s">
        <v>11</v>
      </c>
      <c r="L89" s="132" t="s">
        <v>257</v>
      </c>
      <c r="M89" s="143" t="s">
        <v>258</v>
      </c>
      <c r="N89" s="144">
        <v>535</v>
      </c>
      <c r="O89" s="145">
        <f t="shared" si="7"/>
        <v>1070</v>
      </c>
    </row>
    <row r="90" spans="1:15" ht="40.5" x14ac:dyDescent="0.3">
      <c r="A90" s="116">
        <v>13</v>
      </c>
      <c r="B90" s="133" t="s">
        <v>47</v>
      </c>
      <c r="C90" s="133" t="s">
        <v>147</v>
      </c>
      <c r="D90" s="125" t="s">
        <v>259</v>
      </c>
      <c r="E90" s="129" t="s">
        <v>252</v>
      </c>
      <c r="F90" s="133" t="s">
        <v>253</v>
      </c>
      <c r="G90" s="127">
        <v>3</v>
      </c>
      <c r="H90" s="141">
        <v>287000</v>
      </c>
      <c r="I90" s="120">
        <f t="shared" si="6"/>
        <v>861000</v>
      </c>
      <c r="J90" s="142">
        <v>17</v>
      </c>
      <c r="K90" s="117" t="s">
        <v>11</v>
      </c>
      <c r="L90" s="132" t="s">
        <v>257</v>
      </c>
      <c r="M90" s="143" t="s">
        <v>261</v>
      </c>
      <c r="N90" s="144">
        <v>535</v>
      </c>
      <c r="O90" s="145">
        <f t="shared" si="7"/>
        <v>1605</v>
      </c>
    </row>
    <row r="91" spans="1:15" ht="40.5" x14ac:dyDescent="0.3">
      <c r="A91" s="116">
        <v>13</v>
      </c>
      <c r="B91" s="133" t="s">
        <v>47</v>
      </c>
      <c r="C91" s="133" t="s">
        <v>48</v>
      </c>
      <c r="D91" s="125" t="s">
        <v>259</v>
      </c>
      <c r="E91" s="129" t="s">
        <v>252</v>
      </c>
      <c r="F91" s="133" t="s">
        <v>253</v>
      </c>
      <c r="G91" s="127">
        <v>3</v>
      </c>
      <c r="H91" s="141">
        <v>287000</v>
      </c>
      <c r="I91" s="120">
        <f t="shared" si="6"/>
        <v>861000</v>
      </c>
      <c r="J91" s="142">
        <v>17</v>
      </c>
      <c r="K91" s="117" t="s">
        <v>11</v>
      </c>
      <c r="L91" s="132" t="s">
        <v>257</v>
      </c>
      <c r="M91" s="143" t="s">
        <v>261</v>
      </c>
      <c r="N91" s="144">
        <v>535</v>
      </c>
      <c r="O91" s="145">
        <f t="shared" si="7"/>
        <v>1605</v>
      </c>
    </row>
    <row r="92" spans="1:15" ht="40.5" x14ac:dyDescent="0.3">
      <c r="A92" s="116">
        <v>13</v>
      </c>
      <c r="B92" s="133" t="s">
        <v>47</v>
      </c>
      <c r="C92" s="133" t="s">
        <v>49</v>
      </c>
      <c r="D92" s="125" t="s">
        <v>259</v>
      </c>
      <c r="E92" s="129" t="s">
        <v>252</v>
      </c>
      <c r="F92" s="133" t="s">
        <v>253</v>
      </c>
      <c r="G92" s="127">
        <v>4</v>
      </c>
      <c r="H92" s="120">
        <v>287000</v>
      </c>
      <c r="I92" s="120">
        <f t="shared" si="6"/>
        <v>1148000</v>
      </c>
      <c r="J92" s="128">
        <v>17</v>
      </c>
      <c r="K92" s="117" t="s">
        <v>11</v>
      </c>
      <c r="L92" s="132" t="s">
        <v>257</v>
      </c>
      <c r="M92" s="146" t="s">
        <v>261</v>
      </c>
      <c r="N92" s="144">
        <v>535</v>
      </c>
      <c r="O92" s="145">
        <f t="shared" si="7"/>
        <v>2140</v>
      </c>
    </row>
    <row r="93" spans="1:15" ht="40.5" x14ac:dyDescent="0.3">
      <c r="A93" s="116">
        <v>13</v>
      </c>
      <c r="B93" s="133" t="s">
        <v>47</v>
      </c>
      <c r="C93" s="133" t="s">
        <v>64</v>
      </c>
      <c r="D93" s="125" t="s">
        <v>259</v>
      </c>
      <c r="E93" s="129" t="s">
        <v>252</v>
      </c>
      <c r="F93" s="133" t="s">
        <v>253</v>
      </c>
      <c r="G93" s="127">
        <v>3</v>
      </c>
      <c r="H93" s="120">
        <v>287000</v>
      </c>
      <c r="I93" s="120">
        <f t="shared" si="6"/>
        <v>861000</v>
      </c>
      <c r="J93" s="128">
        <v>17</v>
      </c>
      <c r="K93" s="117" t="s">
        <v>11</v>
      </c>
      <c r="L93" s="132" t="s">
        <v>257</v>
      </c>
      <c r="M93" s="146" t="s">
        <v>261</v>
      </c>
      <c r="N93" s="144">
        <v>535</v>
      </c>
      <c r="O93" s="145">
        <f t="shared" si="7"/>
        <v>1605</v>
      </c>
    </row>
    <row r="94" spans="1:15" ht="40.5" x14ac:dyDescent="0.3">
      <c r="A94" s="116">
        <v>13</v>
      </c>
      <c r="B94" s="133" t="s">
        <v>281</v>
      </c>
      <c r="C94" s="133" t="s">
        <v>260</v>
      </c>
      <c r="D94" s="125" t="s">
        <v>259</v>
      </c>
      <c r="E94" s="129" t="s">
        <v>252</v>
      </c>
      <c r="F94" s="133" t="s">
        <v>253</v>
      </c>
      <c r="G94" s="127">
        <v>5</v>
      </c>
      <c r="H94" s="120">
        <v>287000</v>
      </c>
      <c r="I94" s="120">
        <f t="shared" si="6"/>
        <v>1435000</v>
      </c>
      <c r="J94" s="128">
        <v>17</v>
      </c>
      <c r="K94" s="117" t="s">
        <v>11</v>
      </c>
      <c r="L94" s="132" t="s">
        <v>257</v>
      </c>
      <c r="M94" s="146" t="s">
        <v>261</v>
      </c>
      <c r="N94" s="144">
        <v>535</v>
      </c>
      <c r="O94" s="145">
        <f t="shared" si="7"/>
        <v>2675</v>
      </c>
    </row>
    <row r="95" spans="1:15" ht="40.5" x14ac:dyDescent="0.3">
      <c r="A95" s="116">
        <v>13</v>
      </c>
      <c r="B95" s="133" t="s">
        <v>45</v>
      </c>
      <c r="C95" s="133" t="s">
        <v>263</v>
      </c>
      <c r="D95" s="125" t="s">
        <v>262</v>
      </c>
      <c r="E95" s="129" t="s">
        <v>252</v>
      </c>
      <c r="F95" s="133" t="s">
        <v>253</v>
      </c>
      <c r="G95" s="127">
        <v>2</v>
      </c>
      <c r="H95" s="120">
        <v>287000</v>
      </c>
      <c r="I95" s="120">
        <f t="shared" si="6"/>
        <v>574000</v>
      </c>
      <c r="J95" s="128">
        <v>39</v>
      </c>
      <c r="K95" s="117" t="s">
        <v>11</v>
      </c>
      <c r="L95" s="132" t="s">
        <v>257</v>
      </c>
      <c r="M95" s="146" t="s">
        <v>265</v>
      </c>
      <c r="N95" s="144">
        <v>535</v>
      </c>
      <c r="O95" s="145">
        <f t="shared" si="7"/>
        <v>1070</v>
      </c>
    </row>
    <row r="96" spans="1:15" ht="40.5" x14ac:dyDescent="0.3">
      <c r="A96" s="116">
        <v>13</v>
      </c>
      <c r="B96" s="133" t="s">
        <v>280</v>
      </c>
      <c r="C96" s="133" t="s">
        <v>264</v>
      </c>
      <c r="D96" s="125" t="s">
        <v>262</v>
      </c>
      <c r="E96" s="129" t="s">
        <v>252</v>
      </c>
      <c r="F96" s="133" t="s">
        <v>253</v>
      </c>
      <c r="G96" s="127">
        <v>2</v>
      </c>
      <c r="H96" s="120">
        <v>287000</v>
      </c>
      <c r="I96" s="120">
        <f t="shared" si="6"/>
        <v>574000</v>
      </c>
      <c r="J96" s="128">
        <v>39</v>
      </c>
      <c r="K96" s="117" t="s">
        <v>11</v>
      </c>
      <c r="L96" s="132" t="s">
        <v>257</v>
      </c>
      <c r="M96" s="146" t="s">
        <v>265</v>
      </c>
      <c r="N96" s="144">
        <v>535</v>
      </c>
      <c r="O96" s="145">
        <f t="shared" si="7"/>
        <v>1070</v>
      </c>
    </row>
    <row r="97" spans="1:15" ht="40.5" x14ac:dyDescent="0.3">
      <c r="A97" s="116">
        <v>13</v>
      </c>
      <c r="B97" s="133" t="s">
        <v>36</v>
      </c>
      <c r="C97" s="133" t="s">
        <v>301</v>
      </c>
      <c r="D97" s="125" t="s">
        <v>266</v>
      </c>
      <c r="E97" s="129" t="s">
        <v>252</v>
      </c>
      <c r="F97" s="133" t="s">
        <v>253</v>
      </c>
      <c r="G97" s="127">
        <v>2</v>
      </c>
      <c r="H97" s="120">
        <v>287000</v>
      </c>
      <c r="I97" s="120">
        <f t="shared" si="6"/>
        <v>574000</v>
      </c>
      <c r="J97" s="128">
        <v>8</v>
      </c>
      <c r="K97" s="117" t="s">
        <v>11</v>
      </c>
      <c r="L97" s="132" t="s">
        <v>257</v>
      </c>
      <c r="M97" s="147"/>
      <c r="N97" s="144">
        <v>535</v>
      </c>
      <c r="O97" s="145">
        <f t="shared" si="7"/>
        <v>1070</v>
      </c>
    </row>
    <row r="98" spans="1:15" ht="40.5" x14ac:dyDescent="0.3">
      <c r="A98" s="116">
        <v>13</v>
      </c>
      <c r="B98" s="133" t="s">
        <v>36</v>
      </c>
      <c r="C98" s="133" t="s">
        <v>267</v>
      </c>
      <c r="D98" s="125" t="s">
        <v>266</v>
      </c>
      <c r="E98" s="129" t="s">
        <v>252</v>
      </c>
      <c r="F98" s="133" t="s">
        <v>253</v>
      </c>
      <c r="G98" s="127">
        <v>2</v>
      </c>
      <c r="H98" s="120">
        <v>287000</v>
      </c>
      <c r="I98" s="120">
        <f t="shared" si="6"/>
        <v>574000</v>
      </c>
      <c r="J98" s="128">
        <v>8</v>
      </c>
      <c r="K98" s="117" t="s">
        <v>11</v>
      </c>
      <c r="L98" s="132" t="s">
        <v>257</v>
      </c>
      <c r="M98" s="147"/>
      <c r="N98" s="144">
        <v>535</v>
      </c>
      <c r="O98" s="145">
        <f t="shared" si="7"/>
        <v>1070</v>
      </c>
    </row>
    <row r="99" spans="1:15" ht="40.5" x14ac:dyDescent="0.3">
      <c r="A99" s="116">
        <v>13</v>
      </c>
      <c r="B99" s="133" t="s">
        <v>36</v>
      </c>
      <c r="C99" s="133" t="s">
        <v>268</v>
      </c>
      <c r="D99" s="125" t="s">
        <v>266</v>
      </c>
      <c r="E99" s="129" t="s">
        <v>252</v>
      </c>
      <c r="F99" s="133" t="s">
        <v>253</v>
      </c>
      <c r="G99" s="127">
        <v>2</v>
      </c>
      <c r="H99" s="120">
        <v>287000</v>
      </c>
      <c r="I99" s="120">
        <f t="shared" si="6"/>
        <v>574000</v>
      </c>
      <c r="J99" s="128">
        <v>8</v>
      </c>
      <c r="K99" s="117" t="s">
        <v>11</v>
      </c>
      <c r="L99" s="132" t="s">
        <v>257</v>
      </c>
      <c r="M99" s="146" t="s">
        <v>273</v>
      </c>
      <c r="N99" s="144">
        <v>535</v>
      </c>
      <c r="O99" s="145">
        <f t="shared" si="7"/>
        <v>1070</v>
      </c>
    </row>
    <row r="100" spans="1:15" ht="40.5" x14ac:dyDescent="0.3">
      <c r="A100" s="116">
        <v>13</v>
      </c>
      <c r="B100" s="133" t="s">
        <v>172</v>
      </c>
      <c r="C100" s="133" t="s">
        <v>270</v>
      </c>
      <c r="D100" s="118" t="s">
        <v>269</v>
      </c>
      <c r="E100" s="129" t="s">
        <v>252</v>
      </c>
      <c r="F100" s="133" t="s">
        <v>253</v>
      </c>
      <c r="G100" s="127">
        <v>2</v>
      </c>
      <c r="H100" s="120">
        <v>287000</v>
      </c>
      <c r="I100" s="120">
        <f t="shared" si="6"/>
        <v>574000</v>
      </c>
      <c r="J100" s="132">
        <v>15</v>
      </c>
      <c r="K100" s="129" t="s">
        <v>272</v>
      </c>
      <c r="L100" s="132" t="s">
        <v>257</v>
      </c>
      <c r="M100" s="146" t="s">
        <v>273</v>
      </c>
      <c r="N100" s="144">
        <v>535</v>
      </c>
      <c r="O100" s="145">
        <f t="shared" si="7"/>
        <v>1070</v>
      </c>
    </row>
    <row r="101" spans="1:15" ht="40.5" x14ac:dyDescent="0.3">
      <c r="A101" s="116">
        <v>13</v>
      </c>
      <c r="B101" s="133" t="s">
        <v>172</v>
      </c>
      <c r="C101" s="133" t="s">
        <v>44</v>
      </c>
      <c r="D101" s="118" t="s">
        <v>269</v>
      </c>
      <c r="E101" s="129" t="s">
        <v>252</v>
      </c>
      <c r="F101" s="133" t="s">
        <v>253</v>
      </c>
      <c r="G101" s="127">
        <v>2</v>
      </c>
      <c r="H101" s="120">
        <v>287000</v>
      </c>
      <c r="I101" s="120">
        <f t="shared" si="6"/>
        <v>574000</v>
      </c>
      <c r="J101" s="132">
        <v>15</v>
      </c>
      <c r="K101" s="129" t="s">
        <v>272</v>
      </c>
      <c r="L101" s="132" t="s">
        <v>257</v>
      </c>
      <c r="M101" s="146" t="s">
        <v>273</v>
      </c>
      <c r="N101" s="144">
        <v>535</v>
      </c>
      <c r="O101" s="145">
        <f t="shared" si="7"/>
        <v>1070</v>
      </c>
    </row>
    <row r="102" spans="1:15" ht="40.5" x14ac:dyDescent="0.3">
      <c r="A102" s="116">
        <v>13</v>
      </c>
      <c r="B102" s="117" t="s">
        <v>172</v>
      </c>
      <c r="C102" s="117" t="s">
        <v>204</v>
      </c>
      <c r="D102" s="118" t="s">
        <v>269</v>
      </c>
      <c r="E102" s="129" t="s">
        <v>252</v>
      </c>
      <c r="F102" s="133" t="s">
        <v>253</v>
      </c>
      <c r="G102" s="127">
        <v>2</v>
      </c>
      <c r="H102" s="120">
        <v>287000</v>
      </c>
      <c r="I102" s="120">
        <f t="shared" si="6"/>
        <v>574000</v>
      </c>
      <c r="J102" s="132">
        <v>15</v>
      </c>
      <c r="K102" s="129" t="s">
        <v>272</v>
      </c>
      <c r="L102" s="132" t="s">
        <v>257</v>
      </c>
      <c r="M102" s="146" t="s">
        <v>273</v>
      </c>
      <c r="N102" s="144">
        <v>535</v>
      </c>
      <c r="O102" s="145">
        <f t="shared" si="7"/>
        <v>1070</v>
      </c>
    </row>
    <row r="103" spans="1:15" ht="40.5" x14ac:dyDescent="0.3">
      <c r="A103" s="116">
        <v>13</v>
      </c>
      <c r="B103" s="117" t="s">
        <v>172</v>
      </c>
      <c r="C103" s="117" t="s">
        <v>271</v>
      </c>
      <c r="D103" s="118" t="s">
        <v>269</v>
      </c>
      <c r="E103" s="129" t="s">
        <v>252</v>
      </c>
      <c r="F103" s="133" t="s">
        <v>253</v>
      </c>
      <c r="G103" s="127">
        <v>2</v>
      </c>
      <c r="H103" s="120">
        <v>287000</v>
      </c>
      <c r="I103" s="120">
        <f t="shared" si="6"/>
        <v>574000</v>
      </c>
      <c r="J103" s="132">
        <v>15</v>
      </c>
      <c r="K103" s="129" t="s">
        <v>272</v>
      </c>
      <c r="L103" s="132" t="s">
        <v>257</v>
      </c>
      <c r="M103" s="146" t="s">
        <v>273</v>
      </c>
      <c r="N103" s="144">
        <v>535</v>
      </c>
      <c r="O103" s="145">
        <f t="shared" si="7"/>
        <v>1070</v>
      </c>
    </row>
    <row r="104" spans="1:15" ht="40.5" x14ac:dyDescent="0.3">
      <c r="A104" s="116">
        <v>13</v>
      </c>
      <c r="B104" s="117" t="s">
        <v>172</v>
      </c>
      <c r="C104" s="117" t="s">
        <v>302</v>
      </c>
      <c r="D104" s="118" t="s">
        <v>269</v>
      </c>
      <c r="E104" s="129" t="s">
        <v>252</v>
      </c>
      <c r="F104" s="133" t="s">
        <v>253</v>
      </c>
      <c r="G104" s="127">
        <v>2</v>
      </c>
      <c r="H104" s="120">
        <v>287000</v>
      </c>
      <c r="I104" s="120">
        <f t="shared" si="6"/>
        <v>574000</v>
      </c>
      <c r="J104" s="132">
        <v>15</v>
      </c>
      <c r="K104" s="129" t="s">
        <v>272</v>
      </c>
      <c r="L104" s="132" t="s">
        <v>257</v>
      </c>
      <c r="M104" s="146" t="s">
        <v>273</v>
      </c>
      <c r="N104" s="144">
        <v>535</v>
      </c>
      <c r="O104" s="145">
        <f t="shared" si="7"/>
        <v>1070</v>
      </c>
    </row>
    <row r="105" spans="1:15" ht="40.5" x14ac:dyDescent="0.3">
      <c r="A105" s="116">
        <v>13</v>
      </c>
      <c r="B105" s="117" t="s">
        <v>6</v>
      </c>
      <c r="C105" s="117" t="s">
        <v>275</v>
      </c>
      <c r="D105" s="118" t="s">
        <v>274</v>
      </c>
      <c r="E105" s="129" t="s">
        <v>252</v>
      </c>
      <c r="F105" s="133" t="s">
        <v>253</v>
      </c>
      <c r="G105" s="127">
        <v>4</v>
      </c>
      <c r="H105" s="120">
        <v>287000</v>
      </c>
      <c r="I105" s="120">
        <f t="shared" si="6"/>
        <v>1148000</v>
      </c>
      <c r="J105" s="132">
        <v>15</v>
      </c>
      <c r="K105" s="129" t="s">
        <v>272</v>
      </c>
      <c r="L105" s="132" t="s">
        <v>257</v>
      </c>
      <c r="M105" s="146" t="s">
        <v>276</v>
      </c>
      <c r="N105" s="144">
        <v>535</v>
      </c>
      <c r="O105" s="145">
        <f t="shared" si="7"/>
        <v>2140</v>
      </c>
    </row>
    <row r="106" spans="1:15" x14ac:dyDescent="0.3">
      <c r="A106" s="116">
        <v>14</v>
      </c>
      <c r="B106" s="117" t="s">
        <v>47</v>
      </c>
      <c r="C106" s="117" t="s">
        <v>59</v>
      </c>
      <c r="D106" s="117" t="s">
        <v>58</v>
      </c>
      <c r="E106" s="117" t="s">
        <v>305</v>
      </c>
      <c r="F106" s="117" t="s">
        <v>282</v>
      </c>
      <c r="G106" s="132">
        <v>2</v>
      </c>
      <c r="H106" s="120">
        <v>832714</v>
      </c>
      <c r="I106" s="120">
        <f t="shared" ref="I106:I136" si="8">+H106*G106</f>
        <v>1665428</v>
      </c>
      <c r="J106" s="132">
        <v>27</v>
      </c>
      <c r="K106" s="117" t="s">
        <v>65</v>
      </c>
      <c r="L106" s="132" t="s">
        <v>66</v>
      </c>
      <c r="M106" s="148" t="s">
        <v>86</v>
      </c>
      <c r="N106" s="149">
        <f>3621.12/12</f>
        <v>301.76</v>
      </c>
      <c r="O106" s="145">
        <f t="shared" ref="O106:O139" si="9">N106*G106</f>
        <v>603.52</v>
      </c>
    </row>
    <row r="107" spans="1:15" x14ac:dyDescent="0.3">
      <c r="A107" s="116">
        <v>14</v>
      </c>
      <c r="B107" s="117" t="s">
        <v>47</v>
      </c>
      <c r="C107" s="117" t="s">
        <v>60</v>
      </c>
      <c r="D107" s="117" t="s">
        <v>58</v>
      </c>
      <c r="E107" s="117" t="s">
        <v>305</v>
      </c>
      <c r="F107" s="117" t="s">
        <v>282</v>
      </c>
      <c r="G107" s="132">
        <v>2</v>
      </c>
      <c r="H107" s="120">
        <v>832714</v>
      </c>
      <c r="I107" s="120">
        <f t="shared" si="8"/>
        <v>1665428</v>
      </c>
      <c r="J107" s="132">
        <v>27</v>
      </c>
      <c r="K107" s="117" t="s">
        <v>65</v>
      </c>
      <c r="L107" s="132" t="s">
        <v>66</v>
      </c>
      <c r="M107" s="148" t="s">
        <v>87</v>
      </c>
      <c r="N107" s="149">
        <f t="shared" ref="N107:N128" si="10">3621.12/12</f>
        <v>301.76</v>
      </c>
      <c r="O107" s="145">
        <f t="shared" si="9"/>
        <v>603.52</v>
      </c>
    </row>
    <row r="108" spans="1:15" x14ac:dyDescent="0.3">
      <c r="A108" s="116">
        <v>14</v>
      </c>
      <c r="B108" s="117" t="s">
        <v>47</v>
      </c>
      <c r="C108" s="117" t="s">
        <v>61</v>
      </c>
      <c r="D108" s="117" t="s">
        <v>58</v>
      </c>
      <c r="E108" s="117" t="s">
        <v>305</v>
      </c>
      <c r="F108" s="117" t="s">
        <v>282</v>
      </c>
      <c r="G108" s="132">
        <v>2</v>
      </c>
      <c r="H108" s="120">
        <v>832714</v>
      </c>
      <c r="I108" s="120">
        <f t="shared" si="8"/>
        <v>1665428</v>
      </c>
      <c r="J108" s="132">
        <v>27</v>
      </c>
      <c r="K108" s="117" t="s">
        <v>65</v>
      </c>
      <c r="L108" s="132" t="s">
        <v>66</v>
      </c>
      <c r="M108" s="148" t="s">
        <v>88</v>
      </c>
      <c r="N108" s="149">
        <f t="shared" si="10"/>
        <v>301.76</v>
      </c>
      <c r="O108" s="145">
        <f t="shared" si="9"/>
        <v>603.52</v>
      </c>
    </row>
    <row r="109" spans="1:15" x14ac:dyDescent="0.3">
      <c r="A109" s="116">
        <v>14</v>
      </c>
      <c r="B109" s="117" t="s">
        <v>47</v>
      </c>
      <c r="C109" s="117" t="s">
        <v>49</v>
      </c>
      <c r="D109" s="117" t="s">
        <v>58</v>
      </c>
      <c r="E109" s="117" t="s">
        <v>305</v>
      </c>
      <c r="F109" s="117" t="s">
        <v>282</v>
      </c>
      <c r="G109" s="132">
        <v>3</v>
      </c>
      <c r="H109" s="120">
        <v>832714</v>
      </c>
      <c r="I109" s="120">
        <f t="shared" si="8"/>
        <v>2498142</v>
      </c>
      <c r="J109" s="132">
        <v>50</v>
      </c>
      <c r="K109" s="117" t="s">
        <v>65</v>
      </c>
      <c r="L109" s="132" t="s">
        <v>66</v>
      </c>
      <c r="M109" s="147" t="s">
        <v>89</v>
      </c>
      <c r="N109" s="149">
        <f t="shared" si="10"/>
        <v>301.76</v>
      </c>
      <c r="O109" s="145">
        <f t="shared" si="9"/>
        <v>905.28</v>
      </c>
    </row>
    <row r="110" spans="1:15" x14ac:dyDescent="0.3">
      <c r="A110" s="116">
        <v>14</v>
      </c>
      <c r="B110" s="117" t="s">
        <v>47</v>
      </c>
      <c r="C110" s="117" t="s">
        <v>62</v>
      </c>
      <c r="D110" s="117" t="s">
        <v>58</v>
      </c>
      <c r="E110" s="117" t="s">
        <v>305</v>
      </c>
      <c r="F110" s="117" t="s">
        <v>282</v>
      </c>
      <c r="G110" s="132">
        <v>2</v>
      </c>
      <c r="H110" s="120">
        <v>832714</v>
      </c>
      <c r="I110" s="120">
        <f t="shared" si="8"/>
        <v>1665428</v>
      </c>
      <c r="J110" s="132">
        <v>60</v>
      </c>
      <c r="K110" s="117" t="s">
        <v>65</v>
      </c>
      <c r="L110" s="132" t="s">
        <v>66</v>
      </c>
      <c r="M110" s="147" t="s">
        <v>87</v>
      </c>
      <c r="N110" s="149">
        <f t="shared" si="10"/>
        <v>301.76</v>
      </c>
      <c r="O110" s="145">
        <f t="shared" si="9"/>
        <v>603.52</v>
      </c>
    </row>
    <row r="111" spans="1:15" x14ac:dyDescent="0.3">
      <c r="A111" s="116">
        <v>14</v>
      </c>
      <c r="B111" s="117" t="s">
        <v>47</v>
      </c>
      <c r="C111" s="117" t="s">
        <v>63</v>
      </c>
      <c r="D111" s="117" t="s">
        <v>58</v>
      </c>
      <c r="E111" s="117" t="s">
        <v>305</v>
      </c>
      <c r="F111" s="117" t="s">
        <v>282</v>
      </c>
      <c r="G111" s="132">
        <v>2</v>
      </c>
      <c r="H111" s="120">
        <v>832714</v>
      </c>
      <c r="I111" s="120">
        <f t="shared" si="8"/>
        <v>1665428</v>
      </c>
      <c r="J111" s="132">
        <v>45</v>
      </c>
      <c r="K111" s="117" t="s">
        <v>65</v>
      </c>
      <c r="L111" s="132" t="s">
        <v>66</v>
      </c>
      <c r="M111" s="147" t="s">
        <v>89</v>
      </c>
      <c r="N111" s="149">
        <f t="shared" si="10"/>
        <v>301.76</v>
      </c>
      <c r="O111" s="145">
        <f t="shared" si="9"/>
        <v>603.52</v>
      </c>
    </row>
    <row r="112" spans="1:15" x14ac:dyDescent="0.3">
      <c r="A112" s="116">
        <v>14</v>
      </c>
      <c r="B112" s="117" t="s">
        <v>47</v>
      </c>
      <c r="C112" s="117" t="s">
        <v>64</v>
      </c>
      <c r="D112" s="117" t="s">
        <v>58</v>
      </c>
      <c r="E112" s="117" t="s">
        <v>305</v>
      </c>
      <c r="F112" s="117" t="s">
        <v>282</v>
      </c>
      <c r="G112" s="132">
        <v>2</v>
      </c>
      <c r="H112" s="120">
        <v>832714</v>
      </c>
      <c r="I112" s="120">
        <f t="shared" si="8"/>
        <v>1665428</v>
      </c>
      <c r="J112" s="132">
        <v>45</v>
      </c>
      <c r="K112" s="117" t="s">
        <v>65</v>
      </c>
      <c r="L112" s="132" t="s">
        <v>66</v>
      </c>
      <c r="M112" s="147" t="s">
        <v>88</v>
      </c>
      <c r="N112" s="149">
        <f t="shared" si="10"/>
        <v>301.76</v>
      </c>
      <c r="O112" s="145">
        <f t="shared" si="9"/>
        <v>603.52</v>
      </c>
    </row>
    <row r="113" spans="1:15" x14ac:dyDescent="0.3">
      <c r="A113" s="116">
        <v>14</v>
      </c>
      <c r="B113" s="117" t="s">
        <v>37</v>
      </c>
      <c r="C113" s="117" t="s">
        <v>68</v>
      </c>
      <c r="D113" s="117" t="s">
        <v>58</v>
      </c>
      <c r="E113" s="117" t="s">
        <v>305</v>
      </c>
      <c r="F113" s="117" t="s">
        <v>282</v>
      </c>
      <c r="G113" s="132">
        <v>2</v>
      </c>
      <c r="H113" s="120">
        <v>832714</v>
      </c>
      <c r="I113" s="120">
        <f t="shared" si="8"/>
        <v>1665428</v>
      </c>
      <c r="J113" s="132">
        <v>60</v>
      </c>
      <c r="K113" s="117" t="s">
        <v>65</v>
      </c>
      <c r="L113" s="132" t="s">
        <v>66</v>
      </c>
      <c r="M113" s="147" t="s">
        <v>90</v>
      </c>
      <c r="N113" s="149">
        <f t="shared" si="10"/>
        <v>301.76</v>
      </c>
      <c r="O113" s="145">
        <f t="shared" si="9"/>
        <v>603.52</v>
      </c>
    </row>
    <row r="114" spans="1:15" x14ac:dyDescent="0.3">
      <c r="A114" s="116">
        <v>14</v>
      </c>
      <c r="B114" s="117" t="s">
        <v>37</v>
      </c>
      <c r="C114" s="117" t="s">
        <v>37</v>
      </c>
      <c r="D114" s="117" t="s">
        <v>58</v>
      </c>
      <c r="E114" s="117" t="s">
        <v>305</v>
      </c>
      <c r="F114" s="117" t="s">
        <v>282</v>
      </c>
      <c r="G114" s="132">
        <v>2</v>
      </c>
      <c r="H114" s="120">
        <v>832714</v>
      </c>
      <c r="I114" s="120">
        <f t="shared" si="8"/>
        <v>1665428</v>
      </c>
      <c r="J114" s="132">
        <v>60</v>
      </c>
      <c r="K114" s="117" t="s">
        <v>65</v>
      </c>
      <c r="L114" s="132" t="s">
        <v>66</v>
      </c>
      <c r="M114" s="147" t="s">
        <v>91</v>
      </c>
      <c r="N114" s="149">
        <f t="shared" si="10"/>
        <v>301.76</v>
      </c>
      <c r="O114" s="145">
        <f t="shared" si="9"/>
        <v>603.52</v>
      </c>
    </row>
    <row r="115" spans="1:15" x14ac:dyDescent="0.3">
      <c r="A115" s="116">
        <v>14</v>
      </c>
      <c r="B115" s="117" t="s">
        <v>37</v>
      </c>
      <c r="C115" s="117" t="s">
        <v>69</v>
      </c>
      <c r="D115" s="117" t="s">
        <v>58</v>
      </c>
      <c r="E115" s="117" t="s">
        <v>305</v>
      </c>
      <c r="F115" s="117" t="s">
        <v>282</v>
      </c>
      <c r="G115" s="132">
        <v>1</v>
      </c>
      <c r="H115" s="120">
        <v>832714</v>
      </c>
      <c r="I115" s="120">
        <f t="shared" si="8"/>
        <v>832714</v>
      </c>
      <c r="J115" s="132">
        <v>65</v>
      </c>
      <c r="K115" s="117" t="s">
        <v>71</v>
      </c>
      <c r="L115" s="132" t="s">
        <v>66</v>
      </c>
      <c r="M115" s="147" t="s">
        <v>92</v>
      </c>
      <c r="N115" s="149">
        <f t="shared" si="10"/>
        <v>301.76</v>
      </c>
      <c r="O115" s="145">
        <f t="shared" si="9"/>
        <v>301.76</v>
      </c>
    </row>
    <row r="116" spans="1:15" x14ac:dyDescent="0.3">
      <c r="A116" s="116">
        <v>14</v>
      </c>
      <c r="B116" s="117" t="s">
        <v>37</v>
      </c>
      <c r="C116" s="117" t="s">
        <v>70</v>
      </c>
      <c r="D116" s="117" t="s">
        <v>58</v>
      </c>
      <c r="E116" s="117" t="s">
        <v>305</v>
      </c>
      <c r="F116" s="117" t="s">
        <v>282</v>
      </c>
      <c r="G116" s="132">
        <v>3</v>
      </c>
      <c r="H116" s="120">
        <v>832714</v>
      </c>
      <c r="I116" s="120">
        <f t="shared" si="8"/>
        <v>2498142</v>
      </c>
      <c r="J116" s="132">
        <v>65</v>
      </c>
      <c r="K116" s="117" t="s">
        <v>65</v>
      </c>
      <c r="L116" s="132" t="s">
        <v>66</v>
      </c>
      <c r="M116" s="147" t="s">
        <v>92</v>
      </c>
      <c r="N116" s="149">
        <f t="shared" si="10"/>
        <v>301.76</v>
      </c>
      <c r="O116" s="145">
        <f t="shared" si="9"/>
        <v>905.28</v>
      </c>
    </row>
    <row r="117" spans="1:15" x14ac:dyDescent="0.3">
      <c r="A117" s="116">
        <v>14</v>
      </c>
      <c r="B117" s="117" t="s">
        <v>45</v>
      </c>
      <c r="C117" s="117" t="s">
        <v>45</v>
      </c>
      <c r="D117" s="117" t="s">
        <v>58</v>
      </c>
      <c r="E117" s="117" t="s">
        <v>305</v>
      </c>
      <c r="F117" s="117" t="s">
        <v>282</v>
      </c>
      <c r="G117" s="132">
        <v>2</v>
      </c>
      <c r="H117" s="120">
        <v>832714</v>
      </c>
      <c r="I117" s="120">
        <f t="shared" si="8"/>
        <v>1665428</v>
      </c>
      <c r="J117" s="132">
        <v>60</v>
      </c>
      <c r="K117" s="117" t="s">
        <v>65</v>
      </c>
      <c r="L117" s="132" t="s">
        <v>66</v>
      </c>
      <c r="M117" s="147" t="s">
        <v>93</v>
      </c>
      <c r="N117" s="149">
        <f t="shared" si="10"/>
        <v>301.76</v>
      </c>
      <c r="O117" s="145">
        <f t="shared" si="9"/>
        <v>603.52</v>
      </c>
    </row>
    <row r="118" spans="1:15" x14ac:dyDescent="0.3">
      <c r="A118" s="116">
        <v>14</v>
      </c>
      <c r="B118" s="117" t="s">
        <v>46</v>
      </c>
      <c r="C118" s="117" t="s">
        <v>46</v>
      </c>
      <c r="D118" s="117" t="s">
        <v>58</v>
      </c>
      <c r="E118" s="117" t="s">
        <v>305</v>
      </c>
      <c r="F118" s="117" t="s">
        <v>282</v>
      </c>
      <c r="G118" s="132">
        <v>2</v>
      </c>
      <c r="H118" s="120">
        <v>832714</v>
      </c>
      <c r="I118" s="120">
        <f t="shared" si="8"/>
        <v>1665428</v>
      </c>
      <c r="J118" s="132">
        <v>65</v>
      </c>
      <c r="K118" s="117" t="s">
        <v>65</v>
      </c>
      <c r="L118" s="132" t="s">
        <v>66</v>
      </c>
      <c r="M118" s="147" t="s">
        <v>94</v>
      </c>
      <c r="N118" s="149">
        <f t="shared" si="10"/>
        <v>301.76</v>
      </c>
      <c r="O118" s="145">
        <f t="shared" si="9"/>
        <v>603.52</v>
      </c>
    </row>
    <row r="119" spans="1:15" x14ac:dyDescent="0.3">
      <c r="A119" s="116">
        <v>14</v>
      </c>
      <c r="B119" s="117" t="s">
        <v>46</v>
      </c>
      <c r="C119" s="117" t="s">
        <v>339</v>
      </c>
      <c r="D119" s="117" t="s">
        <v>58</v>
      </c>
      <c r="E119" s="117" t="s">
        <v>305</v>
      </c>
      <c r="F119" s="117" t="s">
        <v>282</v>
      </c>
      <c r="G119" s="132">
        <v>2</v>
      </c>
      <c r="H119" s="120">
        <v>832714</v>
      </c>
      <c r="I119" s="120">
        <f t="shared" si="8"/>
        <v>1665428</v>
      </c>
      <c r="J119" s="132">
        <v>65</v>
      </c>
      <c r="K119" s="117" t="s">
        <v>65</v>
      </c>
      <c r="L119" s="132" t="s">
        <v>66</v>
      </c>
      <c r="M119" s="147" t="s">
        <v>93</v>
      </c>
      <c r="N119" s="149">
        <f t="shared" si="10"/>
        <v>301.76</v>
      </c>
      <c r="O119" s="145">
        <f t="shared" si="9"/>
        <v>603.52</v>
      </c>
    </row>
    <row r="120" spans="1:15" x14ac:dyDescent="0.3">
      <c r="A120" s="116">
        <v>14</v>
      </c>
      <c r="B120" s="117" t="s">
        <v>6</v>
      </c>
      <c r="C120" s="117" t="s">
        <v>9</v>
      </c>
      <c r="D120" s="117" t="s">
        <v>58</v>
      </c>
      <c r="E120" s="117" t="s">
        <v>305</v>
      </c>
      <c r="F120" s="117" t="s">
        <v>282</v>
      </c>
      <c r="G120" s="132">
        <v>2</v>
      </c>
      <c r="H120" s="120">
        <v>832714</v>
      </c>
      <c r="I120" s="120">
        <f t="shared" si="8"/>
        <v>1665428</v>
      </c>
      <c r="J120" s="132">
        <v>60</v>
      </c>
      <c r="K120" s="117" t="s">
        <v>65</v>
      </c>
      <c r="L120" s="132" t="s">
        <v>66</v>
      </c>
      <c r="M120" s="147" t="s">
        <v>95</v>
      </c>
      <c r="N120" s="149">
        <f t="shared" si="10"/>
        <v>301.76</v>
      </c>
      <c r="O120" s="145">
        <f t="shared" si="9"/>
        <v>603.52</v>
      </c>
    </row>
    <row r="121" spans="1:15" x14ac:dyDescent="0.3">
      <c r="A121" s="116">
        <v>14</v>
      </c>
      <c r="B121" s="117" t="s">
        <v>6</v>
      </c>
      <c r="C121" s="117" t="s">
        <v>72</v>
      </c>
      <c r="D121" s="117" t="s">
        <v>58</v>
      </c>
      <c r="E121" s="117" t="s">
        <v>305</v>
      </c>
      <c r="F121" s="117" t="s">
        <v>282</v>
      </c>
      <c r="G121" s="132">
        <v>1</v>
      </c>
      <c r="H121" s="120">
        <v>832714</v>
      </c>
      <c r="I121" s="120">
        <f t="shared" si="8"/>
        <v>832714</v>
      </c>
      <c r="J121" s="132">
        <v>500</v>
      </c>
      <c r="K121" s="117" t="s">
        <v>65</v>
      </c>
      <c r="L121" s="132" t="s">
        <v>66</v>
      </c>
      <c r="M121" s="147" t="s">
        <v>96</v>
      </c>
      <c r="N121" s="149">
        <f t="shared" si="10"/>
        <v>301.76</v>
      </c>
      <c r="O121" s="145">
        <f t="shared" si="9"/>
        <v>301.76</v>
      </c>
    </row>
    <row r="122" spans="1:15" x14ac:dyDescent="0.3">
      <c r="A122" s="116">
        <v>14</v>
      </c>
      <c r="B122" s="117" t="s">
        <v>284</v>
      </c>
      <c r="C122" s="117" t="s">
        <v>329</v>
      </c>
      <c r="D122" s="117" t="s">
        <v>58</v>
      </c>
      <c r="E122" s="117" t="s">
        <v>305</v>
      </c>
      <c r="F122" s="117" t="s">
        <v>282</v>
      </c>
      <c r="G122" s="132">
        <v>4</v>
      </c>
      <c r="H122" s="120">
        <v>832714</v>
      </c>
      <c r="I122" s="120">
        <f t="shared" si="8"/>
        <v>3330856</v>
      </c>
      <c r="J122" s="132">
        <v>120</v>
      </c>
      <c r="K122" s="117" t="s">
        <v>65</v>
      </c>
      <c r="L122" s="132" t="s">
        <v>66</v>
      </c>
      <c r="M122" s="147" t="s">
        <v>97</v>
      </c>
      <c r="N122" s="149">
        <f t="shared" si="10"/>
        <v>301.76</v>
      </c>
      <c r="O122" s="145">
        <f t="shared" si="9"/>
        <v>1207.04</v>
      </c>
    </row>
    <row r="123" spans="1:15" x14ac:dyDescent="0.3">
      <c r="A123" s="116">
        <v>14</v>
      </c>
      <c r="B123" s="117" t="s">
        <v>333</v>
      </c>
      <c r="C123" s="117" t="s">
        <v>73</v>
      </c>
      <c r="D123" s="117" t="s">
        <v>58</v>
      </c>
      <c r="E123" s="117" t="s">
        <v>305</v>
      </c>
      <c r="F123" s="117" t="s">
        <v>282</v>
      </c>
      <c r="G123" s="132">
        <v>4</v>
      </c>
      <c r="H123" s="120">
        <v>832714</v>
      </c>
      <c r="I123" s="120">
        <f t="shared" si="8"/>
        <v>3330856</v>
      </c>
      <c r="J123" s="132">
        <v>110</v>
      </c>
      <c r="K123" s="117" t="s">
        <v>65</v>
      </c>
      <c r="L123" s="132" t="s">
        <v>66</v>
      </c>
      <c r="M123" s="147" t="s">
        <v>98</v>
      </c>
      <c r="N123" s="149">
        <f t="shared" si="10"/>
        <v>301.76</v>
      </c>
      <c r="O123" s="145">
        <f t="shared" si="9"/>
        <v>1207.04</v>
      </c>
    </row>
    <row r="124" spans="1:15" x14ac:dyDescent="0.3">
      <c r="A124" s="116">
        <v>14</v>
      </c>
      <c r="B124" s="133" t="s">
        <v>281</v>
      </c>
      <c r="C124" s="117" t="s">
        <v>77</v>
      </c>
      <c r="D124" s="117" t="s">
        <v>58</v>
      </c>
      <c r="E124" s="117" t="s">
        <v>305</v>
      </c>
      <c r="F124" s="117" t="s">
        <v>282</v>
      </c>
      <c r="G124" s="132">
        <v>2</v>
      </c>
      <c r="H124" s="120">
        <v>832714</v>
      </c>
      <c r="I124" s="120">
        <f t="shared" si="8"/>
        <v>1665428</v>
      </c>
      <c r="J124" s="132">
        <v>70</v>
      </c>
      <c r="K124" s="117" t="s">
        <v>65</v>
      </c>
      <c r="L124" s="132" t="s">
        <v>66</v>
      </c>
      <c r="M124" s="147" t="s">
        <v>92</v>
      </c>
      <c r="N124" s="149">
        <f t="shared" si="10"/>
        <v>301.76</v>
      </c>
      <c r="O124" s="145">
        <f t="shared" si="9"/>
        <v>603.52</v>
      </c>
    </row>
    <row r="125" spans="1:15" x14ac:dyDescent="0.3">
      <c r="A125" s="116">
        <v>14</v>
      </c>
      <c r="B125" s="133" t="s">
        <v>281</v>
      </c>
      <c r="C125" s="117" t="s">
        <v>51</v>
      </c>
      <c r="D125" s="117" t="s">
        <v>58</v>
      </c>
      <c r="E125" s="117" t="s">
        <v>305</v>
      </c>
      <c r="F125" s="117" t="s">
        <v>282</v>
      </c>
      <c r="G125" s="132">
        <v>3</v>
      </c>
      <c r="H125" s="120">
        <v>832714</v>
      </c>
      <c r="I125" s="120">
        <f t="shared" si="8"/>
        <v>2498142</v>
      </c>
      <c r="J125" s="132">
        <v>80</v>
      </c>
      <c r="K125" s="117" t="s">
        <v>65</v>
      </c>
      <c r="L125" s="132" t="s">
        <v>66</v>
      </c>
      <c r="M125" s="147" t="s">
        <v>89</v>
      </c>
      <c r="N125" s="149">
        <f t="shared" si="10"/>
        <v>301.76</v>
      </c>
      <c r="O125" s="145">
        <f t="shared" si="9"/>
        <v>905.28</v>
      </c>
    </row>
    <row r="126" spans="1:15" x14ac:dyDescent="0.3">
      <c r="A126" s="116">
        <v>14</v>
      </c>
      <c r="B126" s="133" t="s">
        <v>281</v>
      </c>
      <c r="C126" s="117" t="s">
        <v>74</v>
      </c>
      <c r="D126" s="117" t="s">
        <v>58</v>
      </c>
      <c r="E126" s="117" t="s">
        <v>305</v>
      </c>
      <c r="F126" s="117" t="s">
        <v>282</v>
      </c>
      <c r="G126" s="132">
        <v>2</v>
      </c>
      <c r="H126" s="120">
        <v>832714</v>
      </c>
      <c r="I126" s="120">
        <f t="shared" si="8"/>
        <v>1665428</v>
      </c>
      <c r="J126" s="132">
        <v>70</v>
      </c>
      <c r="K126" s="117" t="s">
        <v>65</v>
      </c>
      <c r="L126" s="132" t="s">
        <v>66</v>
      </c>
      <c r="M126" s="147" t="s">
        <v>89</v>
      </c>
      <c r="N126" s="149">
        <f t="shared" si="10"/>
        <v>301.76</v>
      </c>
      <c r="O126" s="145">
        <f t="shared" si="9"/>
        <v>603.52</v>
      </c>
    </row>
    <row r="127" spans="1:15" x14ac:dyDescent="0.3">
      <c r="A127" s="116">
        <v>14</v>
      </c>
      <c r="B127" s="133" t="s">
        <v>281</v>
      </c>
      <c r="C127" s="117" t="s">
        <v>75</v>
      </c>
      <c r="D127" s="117" t="s">
        <v>58</v>
      </c>
      <c r="E127" s="117" t="s">
        <v>305</v>
      </c>
      <c r="F127" s="117" t="s">
        <v>282</v>
      </c>
      <c r="G127" s="132">
        <v>2</v>
      </c>
      <c r="H127" s="120">
        <v>832714</v>
      </c>
      <c r="I127" s="120">
        <f t="shared" si="8"/>
        <v>1665428</v>
      </c>
      <c r="J127" s="132">
        <v>60</v>
      </c>
      <c r="K127" s="117" t="s">
        <v>65</v>
      </c>
      <c r="L127" s="132" t="s">
        <v>66</v>
      </c>
      <c r="M127" s="147" t="s">
        <v>99</v>
      </c>
      <c r="N127" s="149">
        <f t="shared" si="10"/>
        <v>301.76</v>
      </c>
      <c r="O127" s="145">
        <f t="shared" si="9"/>
        <v>603.52</v>
      </c>
    </row>
    <row r="128" spans="1:15" x14ac:dyDescent="0.3">
      <c r="A128" s="116">
        <v>14</v>
      </c>
      <c r="B128" s="133" t="s">
        <v>281</v>
      </c>
      <c r="C128" s="117" t="s">
        <v>340</v>
      </c>
      <c r="D128" s="117" t="s">
        <v>58</v>
      </c>
      <c r="E128" s="117" t="s">
        <v>305</v>
      </c>
      <c r="F128" s="117" t="s">
        <v>282</v>
      </c>
      <c r="G128" s="132">
        <v>3</v>
      </c>
      <c r="H128" s="120">
        <v>832714</v>
      </c>
      <c r="I128" s="120">
        <f t="shared" si="8"/>
        <v>2498142</v>
      </c>
      <c r="J128" s="132">
        <v>70</v>
      </c>
      <c r="K128" s="117" t="s">
        <v>65</v>
      </c>
      <c r="L128" s="132" t="s">
        <v>66</v>
      </c>
      <c r="M128" s="147" t="s">
        <v>92</v>
      </c>
      <c r="N128" s="149">
        <f t="shared" si="10"/>
        <v>301.76</v>
      </c>
      <c r="O128" s="145">
        <f t="shared" si="9"/>
        <v>905.28</v>
      </c>
    </row>
    <row r="129" spans="1:15" x14ac:dyDescent="0.3">
      <c r="A129" s="116">
        <v>15</v>
      </c>
      <c r="B129" s="117" t="s">
        <v>37</v>
      </c>
      <c r="C129" s="117" t="s">
        <v>70</v>
      </c>
      <c r="D129" s="117" t="s">
        <v>79</v>
      </c>
      <c r="E129" s="117" t="s">
        <v>67</v>
      </c>
      <c r="F129" s="117" t="s">
        <v>286</v>
      </c>
      <c r="G129" s="132">
        <v>5</v>
      </c>
      <c r="H129" s="120">
        <v>461000</v>
      </c>
      <c r="I129" s="120">
        <f t="shared" si="8"/>
        <v>2305000</v>
      </c>
      <c r="J129" s="132">
        <v>35</v>
      </c>
      <c r="K129" s="118" t="s">
        <v>102</v>
      </c>
      <c r="L129" s="132" t="s">
        <v>80</v>
      </c>
      <c r="M129" s="147" t="s">
        <v>100</v>
      </c>
      <c r="N129" s="149">
        <v>2500</v>
      </c>
      <c r="O129" s="145">
        <f t="shared" si="9"/>
        <v>12500</v>
      </c>
    </row>
    <row r="130" spans="1:15" x14ac:dyDescent="0.3">
      <c r="A130" s="116">
        <v>15</v>
      </c>
      <c r="B130" s="117" t="s">
        <v>37</v>
      </c>
      <c r="C130" s="117" t="s">
        <v>212</v>
      </c>
      <c r="D130" s="117" t="s">
        <v>101</v>
      </c>
      <c r="E130" s="117" t="s">
        <v>67</v>
      </c>
      <c r="F130" s="117" t="s">
        <v>286</v>
      </c>
      <c r="G130" s="132">
        <v>5</v>
      </c>
      <c r="H130" s="120">
        <v>461000</v>
      </c>
      <c r="I130" s="120">
        <f t="shared" si="8"/>
        <v>2305000</v>
      </c>
      <c r="J130" s="132">
        <v>35</v>
      </c>
      <c r="K130" s="118" t="s">
        <v>103</v>
      </c>
      <c r="L130" s="119" t="s">
        <v>104</v>
      </c>
      <c r="M130" s="147" t="s">
        <v>105</v>
      </c>
      <c r="N130" s="149">
        <v>2600</v>
      </c>
      <c r="O130" s="145">
        <f t="shared" si="9"/>
        <v>13000</v>
      </c>
    </row>
    <row r="131" spans="1:15" ht="40.5" x14ac:dyDescent="0.3">
      <c r="A131" s="116">
        <v>16</v>
      </c>
      <c r="B131" s="117" t="s">
        <v>290</v>
      </c>
      <c r="C131" s="117" t="s">
        <v>249</v>
      </c>
      <c r="D131" s="129" t="s">
        <v>135</v>
      </c>
      <c r="E131" s="129" t="s">
        <v>130</v>
      </c>
      <c r="F131" s="118" t="s">
        <v>291</v>
      </c>
      <c r="G131" s="132">
        <v>3</v>
      </c>
      <c r="H131" s="120">
        <v>55212</v>
      </c>
      <c r="I131" s="120">
        <f t="shared" si="8"/>
        <v>165636</v>
      </c>
      <c r="J131" s="132">
        <v>66</v>
      </c>
      <c r="K131" s="150" t="s">
        <v>132</v>
      </c>
      <c r="L131" s="151" t="s">
        <v>131</v>
      </c>
      <c r="M131" s="152" t="s">
        <v>133</v>
      </c>
      <c r="N131" s="149">
        <v>120</v>
      </c>
      <c r="O131" s="145">
        <f t="shared" si="9"/>
        <v>360</v>
      </c>
    </row>
    <row r="132" spans="1:15" ht="40.5" x14ac:dyDescent="0.3">
      <c r="A132" s="116">
        <v>16</v>
      </c>
      <c r="B132" s="117" t="s">
        <v>280</v>
      </c>
      <c r="C132" s="129" t="s">
        <v>332</v>
      </c>
      <c r="D132" s="125" t="s">
        <v>136</v>
      </c>
      <c r="E132" s="129" t="s">
        <v>130</v>
      </c>
      <c r="F132" s="118" t="s">
        <v>291</v>
      </c>
      <c r="G132" s="132">
        <v>3</v>
      </c>
      <c r="H132" s="120">
        <v>212345.1</v>
      </c>
      <c r="I132" s="120">
        <f t="shared" si="8"/>
        <v>637035.30000000005</v>
      </c>
      <c r="J132" s="132">
        <v>66</v>
      </c>
      <c r="K132" s="150" t="s">
        <v>11</v>
      </c>
      <c r="L132" s="151" t="s">
        <v>131</v>
      </c>
      <c r="M132" s="152" t="s">
        <v>134</v>
      </c>
      <c r="N132" s="149">
        <v>120</v>
      </c>
      <c r="O132" s="145">
        <f t="shared" si="9"/>
        <v>360</v>
      </c>
    </row>
    <row r="133" spans="1:15" ht="40.5" x14ac:dyDescent="0.3">
      <c r="A133" s="116">
        <v>16</v>
      </c>
      <c r="B133" s="129" t="s">
        <v>280</v>
      </c>
      <c r="C133" s="117" t="s">
        <v>137</v>
      </c>
      <c r="D133" s="117" t="s">
        <v>138</v>
      </c>
      <c r="E133" s="129" t="s">
        <v>130</v>
      </c>
      <c r="F133" s="118" t="s">
        <v>291</v>
      </c>
      <c r="G133" s="132">
        <v>3</v>
      </c>
      <c r="H133" s="120">
        <v>212345.1</v>
      </c>
      <c r="I133" s="120">
        <f t="shared" si="8"/>
        <v>637035.30000000005</v>
      </c>
      <c r="J133" s="132">
        <v>72</v>
      </c>
      <c r="K133" s="125" t="s">
        <v>139</v>
      </c>
      <c r="L133" s="151" t="s">
        <v>131</v>
      </c>
      <c r="M133" s="147" t="s">
        <v>140</v>
      </c>
      <c r="N133" s="149">
        <v>120</v>
      </c>
      <c r="O133" s="145">
        <f t="shared" si="9"/>
        <v>360</v>
      </c>
    </row>
    <row r="134" spans="1:15" ht="40.5" x14ac:dyDescent="0.3">
      <c r="A134" s="116">
        <v>16</v>
      </c>
      <c r="B134" s="117" t="s">
        <v>4</v>
      </c>
      <c r="C134" s="117" t="s">
        <v>141</v>
      </c>
      <c r="D134" s="117" t="s">
        <v>138</v>
      </c>
      <c r="E134" s="129" t="s">
        <v>130</v>
      </c>
      <c r="F134" s="118" t="s">
        <v>291</v>
      </c>
      <c r="G134" s="132">
        <v>4</v>
      </c>
      <c r="H134" s="120">
        <v>212345.1</v>
      </c>
      <c r="I134" s="120">
        <f t="shared" si="8"/>
        <v>849380.4</v>
      </c>
      <c r="J134" s="132">
        <v>44</v>
      </c>
      <c r="K134" s="129" t="s">
        <v>142</v>
      </c>
      <c r="L134" s="128" t="s">
        <v>131</v>
      </c>
      <c r="M134" s="152" t="s">
        <v>308</v>
      </c>
      <c r="N134" s="149">
        <v>120</v>
      </c>
      <c r="O134" s="145">
        <f t="shared" si="9"/>
        <v>480</v>
      </c>
    </row>
    <row r="135" spans="1:15" ht="40.5" x14ac:dyDescent="0.3">
      <c r="A135" s="116">
        <v>16</v>
      </c>
      <c r="B135" s="117" t="s">
        <v>36</v>
      </c>
      <c r="C135" s="117" t="s">
        <v>144</v>
      </c>
      <c r="D135" s="117" t="s">
        <v>138</v>
      </c>
      <c r="E135" s="129" t="s">
        <v>130</v>
      </c>
      <c r="F135" s="118" t="s">
        <v>291</v>
      </c>
      <c r="G135" s="132">
        <v>4</v>
      </c>
      <c r="H135" s="120">
        <v>212345.1</v>
      </c>
      <c r="I135" s="120">
        <f t="shared" si="8"/>
        <v>849380.4</v>
      </c>
      <c r="J135" s="132">
        <v>52</v>
      </c>
      <c r="K135" s="129" t="s">
        <v>143</v>
      </c>
      <c r="L135" s="128" t="s">
        <v>131</v>
      </c>
      <c r="M135" s="152" t="s">
        <v>309</v>
      </c>
      <c r="N135" s="149">
        <v>520</v>
      </c>
      <c r="O135" s="145">
        <f t="shared" si="9"/>
        <v>2080</v>
      </c>
    </row>
    <row r="136" spans="1:15" x14ac:dyDescent="0.3">
      <c r="A136" s="116">
        <v>17</v>
      </c>
      <c r="B136" s="133" t="s">
        <v>172</v>
      </c>
      <c r="C136" s="117" t="s">
        <v>341</v>
      </c>
      <c r="D136" s="133" t="s">
        <v>224</v>
      </c>
      <c r="E136" s="129" t="s">
        <v>220</v>
      </c>
      <c r="F136" s="133" t="s">
        <v>299</v>
      </c>
      <c r="G136" s="127">
        <v>1</v>
      </c>
      <c r="H136" s="153">
        <v>480000</v>
      </c>
      <c r="I136" s="120">
        <f t="shared" si="8"/>
        <v>480000</v>
      </c>
      <c r="J136" s="132">
        <v>20</v>
      </c>
      <c r="K136" s="117" t="s">
        <v>143</v>
      </c>
      <c r="L136" s="119" t="s">
        <v>221</v>
      </c>
      <c r="M136" s="148" t="s">
        <v>222</v>
      </c>
      <c r="N136" s="149">
        <v>106.8</v>
      </c>
      <c r="O136" s="145">
        <f t="shared" si="9"/>
        <v>106.8</v>
      </c>
    </row>
    <row r="137" spans="1:15" x14ac:dyDescent="0.3">
      <c r="A137" s="116">
        <v>17</v>
      </c>
      <c r="B137" s="133" t="s">
        <v>287</v>
      </c>
      <c r="C137" s="133" t="s">
        <v>186</v>
      </c>
      <c r="D137" s="133" t="s">
        <v>314</v>
      </c>
      <c r="E137" s="129" t="s">
        <v>220</v>
      </c>
      <c r="F137" s="133" t="s">
        <v>299</v>
      </c>
      <c r="G137" s="127">
        <v>1</v>
      </c>
      <c r="H137" s="153">
        <v>480000</v>
      </c>
      <c r="I137" s="153">
        <v>480000</v>
      </c>
      <c r="J137" s="132">
        <v>20</v>
      </c>
      <c r="K137" s="117" t="s">
        <v>143</v>
      </c>
      <c r="L137" s="119" t="s">
        <v>221</v>
      </c>
      <c r="M137" s="148" t="s">
        <v>223</v>
      </c>
      <c r="N137" s="149">
        <v>106.8</v>
      </c>
      <c r="O137" s="145">
        <f t="shared" si="9"/>
        <v>106.8</v>
      </c>
    </row>
    <row r="138" spans="1:15" ht="40.5" x14ac:dyDescent="0.3">
      <c r="A138" s="116">
        <v>18</v>
      </c>
      <c r="B138" s="133" t="s">
        <v>328</v>
      </c>
      <c r="C138" s="118" t="s">
        <v>236</v>
      </c>
      <c r="D138" s="118" t="s">
        <v>235</v>
      </c>
      <c r="E138" s="129" t="s">
        <v>234</v>
      </c>
      <c r="F138" s="154" t="s">
        <v>300</v>
      </c>
      <c r="G138" s="127">
        <v>1</v>
      </c>
      <c r="H138" s="155">
        <v>42200</v>
      </c>
      <c r="I138" s="120">
        <f t="shared" ref="I138:I145" si="11">+H138*G138</f>
        <v>42200</v>
      </c>
      <c r="J138" s="119">
        <v>23</v>
      </c>
      <c r="K138" s="117" t="s">
        <v>11</v>
      </c>
      <c r="L138" s="119" t="s">
        <v>221</v>
      </c>
      <c r="M138" s="148" t="s">
        <v>238</v>
      </c>
      <c r="N138" s="149">
        <v>300</v>
      </c>
      <c r="O138" s="145">
        <f t="shared" si="9"/>
        <v>300</v>
      </c>
    </row>
    <row r="139" spans="1:15" ht="40.5" x14ac:dyDescent="0.3">
      <c r="A139" s="116">
        <v>18</v>
      </c>
      <c r="B139" s="133" t="s">
        <v>333</v>
      </c>
      <c r="C139" s="118" t="s">
        <v>237</v>
      </c>
      <c r="D139" s="118" t="s">
        <v>240</v>
      </c>
      <c r="E139" s="129" t="s">
        <v>234</v>
      </c>
      <c r="F139" s="154" t="s">
        <v>300</v>
      </c>
      <c r="G139" s="127">
        <v>1</v>
      </c>
      <c r="H139" s="155">
        <v>42200</v>
      </c>
      <c r="I139" s="120">
        <f t="shared" si="11"/>
        <v>42200</v>
      </c>
      <c r="J139" s="119">
        <v>30</v>
      </c>
      <c r="K139" s="117" t="s">
        <v>11</v>
      </c>
      <c r="L139" s="119" t="s">
        <v>221</v>
      </c>
      <c r="M139" s="148" t="s">
        <v>239</v>
      </c>
      <c r="N139" s="149">
        <v>300</v>
      </c>
      <c r="O139" s="145">
        <f t="shared" si="9"/>
        <v>300</v>
      </c>
    </row>
    <row r="140" spans="1:15" ht="27" x14ac:dyDescent="0.3">
      <c r="A140" s="139">
        <v>19</v>
      </c>
      <c r="B140" s="156" t="s">
        <v>284</v>
      </c>
      <c r="C140" s="156" t="s">
        <v>329</v>
      </c>
      <c r="D140" s="157" t="s">
        <v>344</v>
      </c>
      <c r="E140" s="129" t="s">
        <v>164</v>
      </c>
      <c r="F140" s="158" t="s">
        <v>293</v>
      </c>
      <c r="G140" s="132">
        <v>1</v>
      </c>
      <c r="H140" s="48">
        <v>240830.7</v>
      </c>
      <c r="I140" s="48">
        <f t="shared" si="11"/>
        <v>240830.7</v>
      </c>
      <c r="J140" s="132">
        <v>1</v>
      </c>
      <c r="K140" s="159" t="s">
        <v>11</v>
      </c>
      <c r="L140" s="128" t="s">
        <v>131</v>
      </c>
      <c r="M140" s="146" t="s">
        <v>165</v>
      </c>
      <c r="N140" s="160">
        <v>537.20000000000005</v>
      </c>
      <c r="O140" s="149">
        <f t="shared" ref="O140:O145" si="12">N140*G140</f>
        <v>537.20000000000005</v>
      </c>
    </row>
    <row r="141" spans="1:15" ht="27" x14ac:dyDescent="0.3">
      <c r="A141" s="161">
        <v>19</v>
      </c>
      <c r="B141" s="156" t="s">
        <v>280</v>
      </c>
      <c r="C141" s="157" t="s">
        <v>166</v>
      </c>
      <c r="D141" s="157" t="s">
        <v>169</v>
      </c>
      <c r="E141" s="129" t="s">
        <v>164</v>
      </c>
      <c r="F141" s="158" t="s">
        <v>293</v>
      </c>
      <c r="G141" s="132">
        <v>4</v>
      </c>
      <c r="H141" s="48">
        <v>240830.7</v>
      </c>
      <c r="I141" s="48">
        <f t="shared" si="11"/>
        <v>963322.8</v>
      </c>
      <c r="J141" s="132">
        <v>55</v>
      </c>
      <c r="K141" s="159" t="s">
        <v>11</v>
      </c>
      <c r="L141" s="128" t="s">
        <v>131</v>
      </c>
      <c r="M141" s="162" t="s">
        <v>167</v>
      </c>
      <c r="N141" s="160">
        <v>537.20000000000005</v>
      </c>
      <c r="O141" s="149">
        <f t="shared" si="12"/>
        <v>2148.8000000000002</v>
      </c>
    </row>
    <row r="142" spans="1:15" ht="27" x14ac:dyDescent="0.3">
      <c r="A142" s="139">
        <v>19</v>
      </c>
      <c r="B142" s="156" t="s">
        <v>47</v>
      </c>
      <c r="C142" s="156" t="s">
        <v>342</v>
      </c>
      <c r="D142" s="163" t="s">
        <v>343</v>
      </c>
      <c r="E142" s="129" t="s">
        <v>164</v>
      </c>
      <c r="F142" s="158" t="s">
        <v>293</v>
      </c>
      <c r="G142" s="132">
        <v>5</v>
      </c>
      <c r="H142" s="48">
        <v>240830.7</v>
      </c>
      <c r="I142" s="48">
        <f t="shared" si="11"/>
        <v>1204153.5</v>
      </c>
      <c r="J142" s="132">
        <v>55</v>
      </c>
      <c r="K142" s="159" t="s">
        <v>11</v>
      </c>
      <c r="L142" s="128" t="s">
        <v>131</v>
      </c>
      <c r="M142" s="146" t="s">
        <v>170</v>
      </c>
      <c r="N142" s="160">
        <v>537.20000000000005</v>
      </c>
      <c r="O142" s="149">
        <f t="shared" si="12"/>
        <v>2686</v>
      </c>
    </row>
    <row r="143" spans="1:15" ht="27" x14ac:dyDescent="0.3">
      <c r="A143" s="161">
        <v>19</v>
      </c>
      <c r="B143" s="156" t="s">
        <v>4</v>
      </c>
      <c r="C143" s="156" t="s">
        <v>141</v>
      </c>
      <c r="D143" s="157" t="s">
        <v>168</v>
      </c>
      <c r="E143" s="129" t="s">
        <v>164</v>
      </c>
      <c r="F143" s="158" t="s">
        <v>293</v>
      </c>
      <c r="G143" s="132">
        <v>4</v>
      </c>
      <c r="H143" s="48">
        <v>240830.7</v>
      </c>
      <c r="I143" s="48">
        <f t="shared" si="11"/>
        <v>963322.8</v>
      </c>
      <c r="J143" s="132">
        <v>55</v>
      </c>
      <c r="K143" s="159" t="s">
        <v>11</v>
      </c>
      <c r="L143" s="128" t="s">
        <v>131</v>
      </c>
      <c r="M143" s="146" t="s">
        <v>171</v>
      </c>
      <c r="N143" s="160">
        <v>537.20000000000005</v>
      </c>
      <c r="O143" s="149">
        <f t="shared" si="12"/>
        <v>2148.8000000000002</v>
      </c>
    </row>
    <row r="144" spans="1:15" ht="27" x14ac:dyDescent="0.3">
      <c r="A144" s="139">
        <v>19</v>
      </c>
      <c r="B144" s="156" t="s">
        <v>172</v>
      </c>
      <c r="C144" s="156" t="s">
        <v>173</v>
      </c>
      <c r="D144" s="157" t="s">
        <v>174</v>
      </c>
      <c r="E144" s="129" t="s">
        <v>164</v>
      </c>
      <c r="F144" s="158" t="s">
        <v>293</v>
      </c>
      <c r="G144" s="132">
        <v>4</v>
      </c>
      <c r="H144" s="48">
        <v>240830.7</v>
      </c>
      <c r="I144" s="48">
        <f t="shared" si="11"/>
        <v>963322.8</v>
      </c>
      <c r="J144" s="132">
        <v>55</v>
      </c>
      <c r="K144" s="159" t="s">
        <v>143</v>
      </c>
      <c r="L144" s="128" t="s">
        <v>131</v>
      </c>
      <c r="M144" s="146" t="s">
        <v>175</v>
      </c>
      <c r="N144" s="160">
        <v>537.20000000000005</v>
      </c>
      <c r="O144" s="149">
        <f t="shared" si="12"/>
        <v>2148.8000000000002</v>
      </c>
    </row>
    <row r="145" spans="1:15" ht="54" x14ac:dyDescent="0.3">
      <c r="A145" s="116">
        <v>20</v>
      </c>
      <c r="B145" s="164" t="s">
        <v>287</v>
      </c>
      <c r="C145" s="117" t="s">
        <v>249</v>
      </c>
      <c r="D145" s="117" t="s">
        <v>248</v>
      </c>
      <c r="E145" s="165" t="s">
        <v>246</v>
      </c>
      <c r="F145" s="166" t="s">
        <v>247</v>
      </c>
      <c r="G145" s="132">
        <v>2</v>
      </c>
      <c r="H145" s="167">
        <v>272000</v>
      </c>
      <c r="I145" s="48">
        <f t="shared" si="11"/>
        <v>544000</v>
      </c>
      <c r="J145" s="132">
        <v>20</v>
      </c>
      <c r="K145" s="158" t="s">
        <v>11</v>
      </c>
      <c r="L145" s="165" t="s">
        <v>251</v>
      </c>
      <c r="M145" s="48" t="s">
        <v>250</v>
      </c>
      <c r="N145" s="149">
        <v>624</v>
      </c>
      <c r="O145" s="149">
        <f t="shared" si="12"/>
        <v>1248</v>
      </c>
    </row>
  </sheetData>
  <autoFilter ref="A2:O145" xr:uid="{70C39C22-94FA-4071-8C85-1C21726ED60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1:P161"/>
  <sheetViews>
    <sheetView topLeftCell="G1" zoomScaleNormal="100" workbookViewId="0">
      <selection activeCell="F158" sqref="F158"/>
    </sheetView>
  </sheetViews>
  <sheetFormatPr baseColWidth="10" defaultRowHeight="15" x14ac:dyDescent="0.25"/>
  <cols>
    <col min="3" max="3" width="16.7109375" bestFit="1" customWidth="1"/>
    <col min="4" max="4" width="20.140625" bestFit="1" customWidth="1"/>
    <col min="5" max="5" width="19.85546875" customWidth="1"/>
    <col min="6" max="6" width="31.140625" bestFit="1" customWidth="1"/>
    <col min="7" max="7" width="11.140625" bestFit="1" customWidth="1"/>
    <col min="8" max="8" width="12.7109375" bestFit="1" customWidth="1"/>
    <col min="9" max="9" width="15.85546875" customWidth="1"/>
    <col min="10" max="10" width="15.140625" bestFit="1" customWidth="1"/>
    <col min="11" max="11" width="11.7109375" bestFit="1" customWidth="1"/>
    <col min="12" max="12" width="25.7109375" bestFit="1" customWidth="1"/>
    <col min="13" max="13" width="21.5703125" bestFit="1" customWidth="1"/>
    <col min="14" max="14" width="17.28515625" bestFit="1" customWidth="1"/>
    <col min="15" max="15" width="15.85546875" customWidth="1"/>
    <col min="16" max="16" width="14.28515625" customWidth="1"/>
  </cols>
  <sheetData>
    <row r="1" spans="2:16" ht="18.75" x14ac:dyDescent="0.3">
      <c r="B1" s="85" t="s">
        <v>346</v>
      </c>
      <c r="D1" s="85"/>
      <c r="E1" s="85"/>
      <c r="F1" s="85"/>
      <c r="G1" s="85"/>
      <c r="H1" s="85"/>
      <c r="I1" s="85"/>
      <c r="J1" s="85"/>
      <c r="K1" s="85"/>
      <c r="L1" s="85"/>
      <c r="M1" s="85"/>
      <c r="N1" s="85"/>
      <c r="O1" s="85"/>
    </row>
    <row r="2" spans="2:16" ht="48" x14ac:dyDescent="0.25">
      <c r="B2" s="5" t="s">
        <v>319</v>
      </c>
      <c r="C2" s="5" t="s">
        <v>8</v>
      </c>
      <c r="D2" s="5" t="s">
        <v>0</v>
      </c>
      <c r="E2" s="6" t="s">
        <v>16</v>
      </c>
      <c r="F2" s="6" t="s">
        <v>12</v>
      </c>
      <c r="G2" s="6" t="s">
        <v>14</v>
      </c>
      <c r="H2" s="6" t="s">
        <v>316</v>
      </c>
      <c r="I2" s="6" t="s">
        <v>317</v>
      </c>
      <c r="J2" s="6" t="s">
        <v>10</v>
      </c>
      <c r="K2" s="6" t="s">
        <v>1</v>
      </c>
      <c r="L2" s="7" t="s">
        <v>2</v>
      </c>
      <c r="M2" s="7" t="s">
        <v>3</v>
      </c>
      <c r="N2" s="7" t="s">
        <v>318</v>
      </c>
      <c r="O2" s="8" t="s">
        <v>326</v>
      </c>
      <c r="P2" s="8" t="s">
        <v>327</v>
      </c>
    </row>
    <row r="3" spans="2:16" ht="48" x14ac:dyDescent="0.25">
      <c r="B3" s="101">
        <v>1</v>
      </c>
      <c r="C3" s="9" t="s">
        <v>328</v>
      </c>
      <c r="D3" s="59" t="s">
        <v>25</v>
      </c>
      <c r="E3" s="59" t="s">
        <v>19</v>
      </c>
      <c r="F3" s="9" t="s">
        <v>15</v>
      </c>
      <c r="G3" s="9" t="s">
        <v>357</v>
      </c>
      <c r="H3" s="11">
        <v>1</v>
      </c>
      <c r="I3" s="57">
        <v>775000</v>
      </c>
      <c r="J3" s="57">
        <f t="shared" ref="J3:J8" si="0">+I3*H3</f>
        <v>775000</v>
      </c>
      <c r="K3" s="11">
        <v>32</v>
      </c>
      <c r="L3" s="59" t="s">
        <v>27</v>
      </c>
      <c r="M3" s="59" t="s">
        <v>30</v>
      </c>
      <c r="N3" s="58" t="s">
        <v>32</v>
      </c>
      <c r="O3" s="80">
        <v>1776</v>
      </c>
      <c r="P3" s="81">
        <f>O3*H3</f>
        <v>1776</v>
      </c>
    </row>
    <row r="4" spans="2:16" ht="48" x14ac:dyDescent="0.25">
      <c r="B4" s="101"/>
      <c r="C4" s="9" t="s">
        <v>328</v>
      </c>
      <c r="D4" s="59" t="s">
        <v>25</v>
      </c>
      <c r="E4" s="59" t="s">
        <v>20</v>
      </c>
      <c r="F4" s="9" t="s">
        <v>15</v>
      </c>
      <c r="G4" s="9" t="s">
        <v>357</v>
      </c>
      <c r="H4" s="11">
        <v>1</v>
      </c>
      <c r="I4" s="57">
        <v>775000</v>
      </c>
      <c r="J4" s="57">
        <f t="shared" si="0"/>
        <v>775000</v>
      </c>
      <c r="K4" s="11">
        <v>36</v>
      </c>
      <c r="L4" s="59" t="s">
        <v>27</v>
      </c>
      <c r="M4" s="59" t="s">
        <v>30</v>
      </c>
      <c r="N4" s="58" t="s">
        <v>32</v>
      </c>
      <c r="O4" s="80">
        <v>1776</v>
      </c>
      <c r="P4" s="81">
        <f t="shared" ref="P4:P34" si="1">O4*H4</f>
        <v>1776</v>
      </c>
    </row>
    <row r="5" spans="2:16" ht="48" x14ac:dyDescent="0.25">
      <c r="B5" s="101"/>
      <c r="C5" s="9" t="s">
        <v>328</v>
      </c>
      <c r="D5" s="59" t="s">
        <v>25</v>
      </c>
      <c r="E5" s="59" t="s">
        <v>21</v>
      </c>
      <c r="F5" s="9" t="s">
        <v>15</v>
      </c>
      <c r="G5" s="9" t="s">
        <v>357</v>
      </c>
      <c r="H5" s="11">
        <v>1</v>
      </c>
      <c r="I5" s="57">
        <v>775000</v>
      </c>
      <c r="J5" s="57">
        <f t="shared" si="0"/>
        <v>775000</v>
      </c>
      <c r="K5" s="11">
        <v>22</v>
      </c>
      <c r="L5" s="59" t="s">
        <v>27</v>
      </c>
      <c r="M5" s="59" t="s">
        <v>30</v>
      </c>
      <c r="N5" s="58" t="s">
        <v>32</v>
      </c>
      <c r="O5" s="80">
        <v>1776</v>
      </c>
      <c r="P5" s="81">
        <f t="shared" si="1"/>
        <v>1776</v>
      </c>
    </row>
    <row r="6" spans="2:16" ht="48" x14ac:dyDescent="0.25">
      <c r="B6" s="101"/>
      <c r="C6" s="9" t="s">
        <v>328</v>
      </c>
      <c r="D6" s="59" t="s">
        <v>25</v>
      </c>
      <c r="E6" s="59" t="s">
        <v>22</v>
      </c>
      <c r="F6" s="9" t="s">
        <v>15</v>
      </c>
      <c r="G6" s="9" t="s">
        <v>357</v>
      </c>
      <c r="H6" s="11">
        <v>1</v>
      </c>
      <c r="I6" s="57">
        <v>775000</v>
      </c>
      <c r="J6" s="57">
        <f t="shared" si="0"/>
        <v>775000</v>
      </c>
      <c r="K6" s="11">
        <v>24</v>
      </c>
      <c r="L6" s="59" t="s">
        <v>27</v>
      </c>
      <c r="M6" s="59" t="s">
        <v>30</v>
      </c>
      <c r="N6" s="58" t="s">
        <v>32</v>
      </c>
      <c r="O6" s="80">
        <v>1776</v>
      </c>
      <c r="P6" s="81">
        <f t="shared" si="1"/>
        <v>1776</v>
      </c>
    </row>
    <row r="7" spans="2:16" ht="48" x14ac:dyDescent="0.25">
      <c r="B7" s="101"/>
      <c r="C7" s="9" t="s">
        <v>328</v>
      </c>
      <c r="D7" s="59" t="s">
        <v>26</v>
      </c>
      <c r="E7" s="59" t="s">
        <v>23</v>
      </c>
      <c r="F7" s="9" t="s">
        <v>15</v>
      </c>
      <c r="G7" s="9" t="s">
        <v>357</v>
      </c>
      <c r="H7" s="11">
        <v>1</v>
      </c>
      <c r="I7" s="57">
        <v>775000</v>
      </c>
      <c r="J7" s="57">
        <f t="shared" si="0"/>
        <v>775000</v>
      </c>
      <c r="K7" s="11">
        <v>17</v>
      </c>
      <c r="L7" s="59" t="s">
        <v>28</v>
      </c>
      <c r="M7" s="59" t="s">
        <v>30</v>
      </c>
      <c r="N7" s="58" t="s">
        <v>32</v>
      </c>
      <c r="O7" s="80">
        <v>1776</v>
      </c>
      <c r="P7" s="81">
        <f t="shared" si="1"/>
        <v>1776</v>
      </c>
    </row>
    <row r="8" spans="2:16" ht="48" x14ac:dyDescent="0.25">
      <c r="B8" s="101"/>
      <c r="C8" s="9" t="s">
        <v>328</v>
      </c>
      <c r="D8" s="59" t="s">
        <v>25</v>
      </c>
      <c r="E8" s="59" t="s">
        <v>24</v>
      </c>
      <c r="F8" s="9" t="s">
        <v>15</v>
      </c>
      <c r="G8" s="9" t="s">
        <v>357</v>
      </c>
      <c r="H8" s="11">
        <v>1</v>
      </c>
      <c r="I8" s="57">
        <v>775000</v>
      </c>
      <c r="J8" s="57">
        <f t="shared" si="0"/>
        <v>775000</v>
      </c>
      <c r="K8" s="11">
        <v>20</v>
      </c>
      <c r="L8" s="59" t="s">
        <v>29</v>
      </c>
      <c r="M8" s="59" t="s">
        <v>31</v>
      </c>
      <c r="N8" s="58" t="s">
        <v>32</v>
      </c>
      <c r="O8" s="80">
        <v>1776</v>
      </c>
      <c r="P8" s="81">
        <f t="shared" si="1"/>
        <v>1776</v>
      </c>
    </row>
    <row r="9" spans="2:16" ht="36" x14ac:dyDescent="0.25">
      <c r="B9" s="101">
        <v>2</v>
      </c>
      <c r="C9" s="68" t="s">
        <v>172</v>
      </c>
      <c r="D9" s="68" t="s">
        <v>202</v>
      </c>
      <c r="E9" s="12" t="s">
        <v>205</v>
      </c>
      <c r="F9" s="9" t="s">
        <v>200</v>
      </c>
      <c r="G9" s="69" t="s">
        <v>201</v>
      </c>
      <c r="H9" s="21">
        <v>3</v>
      </c>
      <c r="I9" s="57">
        <v>266155.5</v>
      </c>
      <c r="J9" s="57">
        <f t="shared" ref="J9:J28" si="2">+I9*H9</f>
        <v>798466.5</v>
      </c>
      <c r="K9" s="3">
        <v>50</v>
      </c>
      <c r="L9" s="9" t="s">
        <v>143</v>
      </c>
      <c r="M9" s="2" t="s">
        <v>116</v>
      </c>
      <c r="N9" s="61" t="s">
        <v>209</v>
      </c>
      <c r="O9" s="74">
        <v>925</v>
      </c>
      <c r="P9" s="81">
        <f t="shared" si="1"/>
        <v>2775</v>
      </c>
    </row>
    <row r="10" spans="2:16" ht="36" x14ac:dyDescent="0.25">
      <c r="B10" s="101"/>
      <c r="C10" s="68" t="s">
        <v>172</v>
      </c>
      <c r="D10" s="68" t="s">
        <v>203</v>
      </c>
      <c r="E10" s="12" t="s">
        <v>205</v>
      </c>
      <c r="F10" s="9" t="s">
        <v>200</v>
      </c>
      <c r="G10" s="69" t="s">
        <v>201</v>
      </c>
      <c r="H10" s="21">
        <v>3</v>
      </c>
      <c r="I10" s="57">
        <v>266155.5</v>
      </c>
      <c r="J10" s="57">
        <f t="shared" si="2"/>
        <v>798466.5</v>
      </c>
      <c r="K10" s="3">
        <v>50</v>
      </c>
      <c r="L10" s="9" t="s">
        <v>143</v>
      </c>
      <c r="M10" s="2" t="s">
        <v>116</v>
      </c>
      <c r="N10" s="61" t="s">
        <v>209</v>
      </c>
      <c r="O10" s="74">
        <v>925</v>
      </c>
      <c r="P10" s="81">
        <f t="shared" si="1"/>
        <v>2775</v>
      </c>
    </row>
    <row r="11" spans="2:16" ht="36" x14ac:dyDescent="0.25">
      <c r="B11" s="101"/>
      <c r="C11" s="68" t="s">
        <v>172</v>
      </c>
      <c r="D11" s="68" t="s">
        <v>204</v>
      </c>
      <c r="E11" s="12" t="s">
        <v>205</v>
      </c>
      <c r="F11" s="9" t="s">
        <v>200</v>
      </c>
      <c r="G11" s="69" t="s">
        <v>201</v>
      </c>
      <c r="H11" s="21">
        <v>3</v>
      </c>
      <c r="I11" s="57">
        <v>266155.5</v>
      </c>
      <c r="J11" s="57">
        <f t="shared" si="2"/>
        <v>798466.5</v>
      </c>
      <c r="K11" s="3">
        <v>50</v>
      </c>
      <c r="L11" s="9" t="s">
        <v>143</v>
      </c>
      <c r="M11" s="2" t="s">
        <v>116</v>
      </c>
      <c r="N11" s="61" t="s">
        <v>209</v>
      </c>
      <c r="O11" s="74">
        <v>925</v>
      </c>
      <c r="P11" s="81">
        <f t="shared" si="1"/>
        <v>2775</v>
      </c>
    </row>
    <row r="12" spans="2:16" ht="36" x14ac:dyDescent="0.25">
      <c r="B12" s="101"/>
      <c r="C12" s="68" t="s">
        <v>172</v>
      </c>
      <c r="D12" s="68" t="s">
        <v>72</v>
      </c>
      <c r="E12" s="12" t="s">
        <v>205</v>
      </c>
      <c r="F12" s="9" t="s">
        <v>200</v>
      </c>
      <c r="G12" s="69" t="s">
        <v>201</v>
      </c>
      <c r="H12" s="21">
        <v>3</v>
      </c>
      <c r="I12" s="57">
        <v>266155.5</v>
      </c>
      <c r="J12" s="57">
        <f t="shared" si="2"/>
        <v>798466.5</v>
      </c>
      <c r="K12" s="3">
        <v>50</v>
      </c>
      <c r="L12" s="9" t="s">
        <v>143</v>
      </c>
      <c r="M12" s="2" t="s">
        <v>116</v>
      </c>
      <c r="N12" s="61" t="s">
        <v>209</v>
      </c>
      <c r="O12" s="74">
        <v>925</v>
      </c>
      <c r="P12" s="81">
        <f t="shared" si="1"/>
        <v>2775</v>
      </c>
    </row>
    <row r="13" spans="2:16" ht="36" x14ac:dyDescent="0.25">
      <c r="B13" s="101"/>
      <c r="C13" s="68" t="s">
        <v>111</v>
      </c>
      <c r="D13" s="68" t="s">
        <v>111</v>
      </c>
      <c r="E13" s="12" t="s">
        <v>205</v>
      </c>
      <c r="F13" s="9" t="s">
        <v>200</v>
      </c>
      <c r="G13" s="69" t="s">
        <v>201</v>
      </c>
      <c r="H13" s="21">
        <v>3</v>
      </c>
      <c r="I13" s="57">
        <v>266155.5</v>
      </c>
      <c r="J13" s="57">
        <f t="shared" si="2"/>
        <v>798466.5</v>
      </c>
      <c r="K13" s="3">
        <v>50</v>
      </c>
      <c r="L13" s="9" t="s">
        <v>143</v>
      </c>
      <c r="M13" s="2" t="s">
        <v>116</v>
      </c>
      <c r="N13" s="61" t="s">
        <v>209</v>
      </c>
      <c r="O13" s="74">
        <v>925</v>
      </c>
      <c r="P13" s="81">
        <f t="shared" si="1"/>
        <v>2775</v>
      </c>
    </row>
    <row r="14" spans="2:16" ht="36" x14ac:dyDescent="0.25">
      <c r="B14" s="101"/>
      <c r="C14" s="68" t="s">
        <v>46</v>
      </c>
      <c r="D14" s="68" t="s">
        <v>334</v>
      </c>
      <c r="E14" s="2" t="s">
        <v>206</v>
      </c>
      <c r="F14" s="9" t="s">
        <v>200</v>
      </c>
      <c r="G14" s="69" t="s">
        <v>201</v>
      </c>
      <c r="H14" s="21">
        <v>2</v>
      </c>
      <c r="I14" s="57">
        <v>266155.5</v>
      </c>
      <c r="J14" s="57">
        <f t="shared" si="2"/>
        <v>532311</v>
      </c>
      <c r="K14" s="10">
        <v>12</v>
      </c>
      <c r="L14" s="9" t="s">
        <v>143</v>
      </c>
      <c r="M14" s="2" t="s">
        <v>116</v>
      </c>
      <c r="N14" s="61" t="s">
        <v>210</v>
      </c>
      <c r="O14" s="74">
        <v>925</v>
      </c>
      <c r="P14" s="81">
        <f t="shared" si="1"/>
        <v>1850</v>
      </c>
    </row>
    <row r="15" spans="2:16" ht="36" x14ac:dyDescent="0.25">
      <c r="B15" s="101"/>
      <c r="C15" s="68" t="s">
        <v>46</v>
      </c>
      <c r="D15" s="68" t="s">
        <v>289</v>
      </c>
      <c r="E15" s="2" t="s">
        <v>206</v>
      </c>
      <c r="F15" s="9" t="s">
        <v>200</v>
      </c>
      <c r="G15" s="69" t="s">
        <v>201</v>
      </c>
      <c r="H15" s="21">
        <v>2</v>
      </c>
      <c r="I15" s="57">
        <v>266155.5</v>
      </c>
      <c r="J15" s="57">
        <f t="shared" si="2"/>
        <v>532311</v>
      </c>
      <c r="K15" s="10">
        <v>12</v>
      </c>
      <c r="L15" s="9" t="s">
        <v>143</v>
      </c>
      <c r="M15" s="2" t="s">
        <v>116</v>
      </c>
      <c r="N15" s="61" t="s">
        <v>210</v>
      </c>
      <c r="O15" s="74">
        <v>925</v>
      </c>
      <c r="P15" s="81">
        <f t="shared" si="1"/>
        <v>1850</v>
      </c>
    </row>
    <row r="16" spans="2:16" ht="36" x14ac:dyDescent="0.25">
      <c r="B16" s="101"/>
      <c r="C16" s="68" t="s">
        <v>46</v>
      </c>
      <c r="D16" s="68" t="s">
        <v>339</v>
      </c>
      <c r="E16" s="2" t="s">
        <v>206</v>
      </c>
      <c r="F16" s="9" t="s">
        <v>200</v>
      </c>
      <c r="G16" s="69" t="s">
        <v>201</v>
      </c>
      <c r="H16" s="21">
        <v>2</v>
      </c>
      <c r="I16" s="57">
        <v>266155.5</v>
      </c>
      <c r="J16" s="57">
        <f t="shared" si="2"/>
        <v>532311</v>
      </c>
      <c r="K16" s="10">
        <v>12</v>
      </c>
      <c r="L16" s="9" t="s">
        <v>143</v>
      </c>
      <c r="M16" s="2" t="s">
        <v>116</v>
      </c>
      <c r="N16" s="61" t="s">
        <v>210</v>
      </c>
      <c r="O16" s="74">
        <v>925</v>
      </c>
      <c r="P16" s="81">
        <f t="shared" si="1"/>
        <v>1850</v>
      </c>
    </row>
    <row r="17" spans="2:16" ht="36" x14ac:dyDescent="0.25">
      <c r="B17" s="101"/>
      <c r="C17" s="68" t="s">
        <v>45</v>
      </c>
      <c r="D17" s="68" t="s">
        <v>331</v>
      </c>
      <c r="E17" s="2" t="s">
        <v>206</v>
      </c>
      <c r="F17" s="9" t="s">
        <v>200</v>
      </c>
      <c r="G17" s="69" t="s">
        <v>201</v>
      </c>
      <c r="H17" s="21">
        <v>2</v>
      </c>
      <c r="I17" s="57">
        <v>266155.5</v>
      </c>
      <c r="J17" s="57">
        <f t="shared" si="2"/>
        <v>532311</v>
      </c>
      <c r="K17" s="10">
        <v>12</v>
      </c>
      <c r="L17" s="9" t="s">
        <v>143</v>
      </c>
      <c r="M17" s="2" t="s">
        <v>116</v>
      </c>
      <c r="N17" s="61" t="s">
        <v>210</v>
      </c>
      <c r="O17" s="74">
        <v>925</v>
      </c>
      <c r="P17" s="81">
        <f t="shared" si="1"/>
        <v>1850</v>
      </c>
    </row>
    <row r="18" spans="2:16" ht="36" x14ac:dyDescent="0.25">
      <c r="B18" s="101"/>
      <c r="C18" s="68" t="s">
        <v>280</v>
      </c>
      <c r="D18" s="68" t="s">
        <v>207</v>
      </c>
      <c r="E18" s="2" t="s">
        <v>206</v>
      </c>
      <c r="F18" s="9" t="s">
        <v>200</v>
      </c>
      <c r="G18" s="69" t="s">
        <v>201</v>
      </c>
      <c r="H18" s="21">
        <v>2</v>
      </c>
      <c r="I18" s="57">
        <v>266155.5</v>
      </c>
      <c r="J18" s="57">
        <f t="shared" si="2"/>
        <v>532311</v>
      </c>
      <c r="K18" s="10">
        <v>12</v>
      </c>
      <c r="L18" s="9" t="s">
        <v>143</v>
      </c>
      <c r="M18" s="2" t="s">
        <v>116</v>
      </c>
      <c r="N18" s="61" t="s">
        <v>210</v>
      </c>
      <c r="O18" s="74">
        <v>925</v>
      </c>
      <c r="P18" s="81">
        <f t="shared" si="1"/>
        <v>1850</v>
      </c>
    </row>
    <row r="19" spans="2:16" ht="36" x14ac:dyDescent="0.25">
      <c r="B19" s="101"/>
      <c r="C19" s="68" t="s">
        <v>280</v>
      </c>
      <c r="D19" s="68" t="s">
        <v>208</v>
      </c>
      <c r="E19" s="2" t="s">
        <v>206</v>
      </c>
      <c r="F19" s="9" t="s">
        <v>200</v>
      </c>
      <c r="G19" s="69" t="s">
        <v>201</v>
      </c>
      <c r="H19" s="21">
        <v>2</v>
      </c>
      <c r="I19" s="57">
        <v>266155.5</v>
      </c>
      <c r="J19" s="57">
        <f t="shared" si="2"/>
        <v>532311</v>
      </c>
      <c r="K19" s="10">
        <v>12</v>
      </c>
      <c r="L19" s="9" t="s">
        <v>143</v>
      </c>
      <c r="M19" s="2" t="s">
        <v>116</v>
      </c>
      <c r="N19" s="61" t="s">
        <v>210</v>
      </c>
      <c r="O19" s="74">
        <v>925</v>
      </c>
      <c r="P19" s="81">
        <f t="shared" si="1"/>
        <v>1850</v>
      </c>
    </row>
    <row r="20" spans="2:16" ht="36" x14ac:dyDescent="0.25">
      <c r="B20" s="101"/>
      <c r="C20" s="62" t="s">
        <v>36</v>
      </c>
      <c r="D20" s="62" t="s">
        <v>297</v>
      </c>
      <c r="E20" s="2" t="s">
        <v>211</v>
      </c>
      <c r="F20" s="9" t="s">
        <v>200</v>
      </c>
      <c r="G20" s="69" t="s">
        <v>201</v>
      </c>
      <c r="H20" s="21">
        <v>2</v>
      </c>
      <c r="I20" s="57">
        <v>266155.5</v>
      </c>
      <c r="J20" s="57">
        <f t="shared" si="2"/>
        <v>532311</v>
      </c>
      <c r="K20" s="10">
        <v>31</v>
      </c>
      <c r="L20" s="9" t="s">
        <v>143</v>
      </c>
      <c r="M20" s="2" t="s">
        <v>116</v>
      </c>
      <c r="N20" s="61" t="s">
        <v>210</v>
      </c>
      <c r="O20" s="74">
        <v>925</v>
      </c>
      <c r="P20" s="81">
        <f t="shared" si="1"/>
        <v>1850</v>
      </c>
    </row>
    <row r="21" spans="2:16" ht="36" x14ac:dyDescent="0.25">
      <c r="B21" s="101"/>
      <c r="C21" s="62" t="s">
        <v>37</v>
      </c>
      <c r="D21" s="62" t="s">
        <v>212</v>
      </c>
      <c r="E21" s="2" t="s">
        <v>211</v>
      </c>
      <c r="F21" s="9" t="s">
        <v>200</v>
      </c>
      <c r="G21" s="69" t="s">
        <v>201</v>
      </c>
      <c r="H21" s="21">
        <v>2</v>
      </c>
      <c r="I21" s="57">
        <v>266155.5</v>
      </c>
      <c r="J21" s="57">
        <f t="shared" si="2"/>
        <v>532311</v>
      </c>
      <c r="K21" s="10">
        <v>31</v>
      </c>
      <c r="L21" s="9" t="s">
        <v>143</v>
      </c>
      <c r="M21" s="2" t="s">
        <v>116</v>
      </c>
      <c r="N21" s="61" t="s">
        <v>210</v>
      </c>
      <c r="O21" s="74">
        <v>925</v>
      </c>
      <c r="P21" s="81">
        <f t="shared" si="1"/>
        <v>1850</v>
      </c>
    </row>
    <row r="22" spans="2:16" ht="36" x14ac:dyDescent="0.25">
      <c r="B22" s="101"/>
      <c r="C22" s="62" t="s">
        <v>37</v>
      </c>
      <c r="D22" s="62" t="s">
        <v>70</v>
      </c>
      <c r="E22" s="2" t="s">
        <v>211</v>
      </c>
      <c r="F22" s="9" t="s">
        <v>200</v>
      </c>
      <c r="G22" s="69" t="s">
        <v>201</v>
      </c>
      <c r="H22" s="21">
        <v>2</v>
      </c>
      <c r="I22" s="57">
        <v>266155.5</v>
      </c>
      <c r="J22" s="57">
        <f t="shared" si="2"/>
        <v>532311</v>
      </c>
      <c r="K22" s="10">
        <v>31</v>
      </c>
      <c r="L22" s="9" t="s">
        <v>143</v>
      </c>
      <c r="M22" s="2" t="s">
        <v>116</v>
      </c>
      <c r="N22" s="61" t="s">
        <v>210</v>
      </c>
      <c r="O22" s="74">
        <v>925</v>
      </c>
      <c r="P22" s="81">
        <f t="shared" si="1"/>
        <v>1850</v>
      </c>
    </row>
    <row r="23" spans="2:16" ht="36" x14ac:dyDescent="0.25">
      <c r="B23" s="101"/>
      <c r="C23" s="62" t="s">
        <v>37</v>
      </c>
      <c r="D23" s="62" t="s">
        <v>213</v>
      </c>
      <c r="E23" s="2" t="s">
        <v>211</v>
      </c>
      <c r="F23" s="9" t="s">
        <v>200</v>
      </c>
      <c r="G23" s="69" t="s">
        <v>201</v>
      </c>
      <c r="H23" s="21">
        <v>2</v>
      </c>
      <c r="I23" s="57">
        <v>266155.5</v>
      </c>
      <c r="J23" s="57">
        <f t="shared" si="2"/>
        <v>532311</v>
      </c>
      <c r="K23" s="10">
        <v>31</v>
      </c>
      <c r="L23" s="9" t="s">
        <v>143</v>
      </c>
      <c r="M23" s="2" t="s">
        <v>116</v>
      </c>
      <c r="N23" s="61" t="s">
        <v>210</v>
      </c>
      <c r="O23" s="74">
        <v>925</v>
      </c>
      <c r="P23" s="81">
        <f t="shared" si="1"/>
        <v>1850</v>
      </c>
    </row>
    <row r="24" spans="2:16" ht="36" x14ac:dyDescent="0.25">
      <c r="B24" s="101"/>
      <c r="C24" s="62" t="s">
        <v>313</v>
      </c>
      <c r="D24" s="62" t="s">
        <v>214</v>
      </c>
      <c r="E24" s="2" t="s">
        <v>211</v>
      </c>
      <c r="F24" s="9" t="s">
        <v>200</v>
      </c>
      <c r="G24" s="69" t="s">
        <v>201</v>
      </c>
      <c r="H24" s="21">
        <v>2</v>
      </c>
      <c r="I24" s="57">
        <v>266155.5</v>
      </c>
      <c r="J24" s="57">
        <f t="shared" si="2"/>
        <v>532311</v>
      </c>
      <c r="K24" s="10">
        <v>31</v>
      </c>
      <c r="L24" s="9" t="s">
        <v>143</v>
      </c>
      <c r="M24" s="2" t="s">
        <v>116</v>
      </c>
      <c r="N24" s="61" t="s">
        <v>210</v>
      </c>
      <c r="O24" s="74">
        <v>925</v>
      </c>
      <c r="P24" s="81">
        <f t="shared" si="1"/>
        <v>1850</v>
      </c>
    </row>
    <row r="25" spans="2:16" ht="36" x14ac:dyDescent="0.25">
      <c r="B25" s="101"/>
      <c r="C25" s="62" t="s">
        <v>313</v>
      </c>
      <c r="D25" s="62" t="s">
        <v>215</v>
      </c>
      <c r="E25" s="2" t="s">
        <v>211</v>
      </c>
      <c r="F25" s="9" t="s">
        <v>200</v>
      </c>
      <c r="G25" s="69" t="s">
        <v>201</v>
      </c>
      <c r="H25" s="21">
        <v>2</v>
      </c>
      <c r="I25" s="57">
        <v>266155.5</v>
      </c>
      <c r="J25" s="57">
        <f t="shared" si="2"/>
        <v>532311</v>
      </c>
      <c r="K25" s="10">
        <v>31</v>
      </c>
      <c r="L25" s="9" t="s">
        <v>143</v>
      </c>
      <c r="M25" s="2" t="s">
        <v>116</v>
      </c>
      <c r="N25" s="61" t="s">
        <v>210</v>
      </c>
      <c r="O25" s="74">
        <v>925</v>
      </c>
      <c r="P25" s="81">
        <f t="shared" si="1"/>
        <v>1850</v>
      </c>
    </row>
    <row r="26" spans="2:16" ht="36" x14ac:dyDescent="0.25">
      <c r="B26" s="101"/>
      <c r="C26" s="62" t="s">
        <v>313</v>
      </c>
      <c r="D26" s="62" t="s">
        <v>298</v>
      </c>
      <c r="E26" s="2" t="s">
        <v>211</v>
      </c>
      <c r="F26" s="9" t="s">
        <v>200</v>
      </c>
      <c r="G26" s="69" t="s">
        <v>201</v>
      </c>
      <c r="H26" s="21">
        <v>2</v>
      </c>
      <c r="I26" s="57">
        <v>266155.5</v>
      </c>
      <c r="J26" s="57">
        <f t="shared" si="2"/>
        <v>532311</v>
      </c>
      <c r="K26" s="10">
        <v>31</v>
      </c>
      <c r="L26" s="9" t="s">
        <v>143</v>
      </c>
      <c r="M26" s="2" t="s">
        <v>116</v>
      </c>
      <c r="N26" s="61" t="s">
        <v>210</v>
      </c>
      <c r="O26" s="74">
        <v>925</v>
      </c>
      <c r="P26" s="81">
        <f t="shared" si="1"/>
        <v>1850</v>
      </c>
    </row>
    <row r="27" spans="2:16" ht="36" x14ac:dyDescent="0.25">
      <c r="B27" s="101"/>
      <c r="C27" s="62" t="s">
        <v>313</v>
      </c>
      <c r="D27" s="62" t="s">
        <v>216</v>
      </c>
      <c r="E27" s="2" t="s">
        <v>211</v>
      </c>
      <c r="F27" s="9" t="s">
        <v>200</v>
      </c>
      <c r="G27" s="69" t="s">
        <v>201</v>
      </c>
      <c r="H27" s="21">
        <v>2</v>
      </c>
      <c r="I27" s="57">
        <v>266155.5</v>
      </c>
      <c r="J27" s="57">
        <f t="shared" si="2"/>
        <v>532311</v>
      </c>
      <c r="K27" s="10">
        <v>31</v>
      </c>
      <c r="L27" s="9" t="s">
        <v>143</v>
      </c>
      <c r="M27" s="2" t="s">
        <v>116</v>
      </c>
      <c r="N27" s="61" t="s">
        <v>210</v>
      </c>
      <c r="O27" s="74">
        <v>925</v>
      </c>
      <c r="P27" s="81">
        <f t="shared" si="1"/>
        <v>1850</v>
      </c>
    </row>
    <row r="28" spans="2:16" ht="36" x14ac:dyDescent="0.25">
      <c r="B28" s="101"/>
      <c r="C28" s="62" t="s">
        <v>313</v>
      </c>
      <c r="D28" s="62" t="s">
        <v>335</v>
      </c>
      <c r="E28" s="2" t="s">
        <v>211</v>
      </c>
      <c r="F28" s="9" t="s">
        <v>200</v>
      </c>
      <c r="G28" s="69" t="s">
        <v>201</v>
      </c>
      <c r="H28" s="21">
        <v>2</v>
      </c>
      <c r="I28" s="57">
        <v>266155.5</v>
      </c>
      <c r="J28" s="57">
        <f t="shared" si="2"/>
        <v>532311</v>
      </c>
      <c r="K28" s="10">
        <v>31</v>
      </c>
      <c r="L28" s="9" t="s">
        <v>143</v>
      </c>
      <c r="M28" s="2" t="s">
        <v>116</v>
      </c>
      <c r="N28" s="61" t="s">
        <v>210</v>
      </c>
      <c r="O28" s="74">
        <v>925</v>
      </c>
      <c r="P28" s="81">
        <f t="shared" si="1"/>
        <v>1850</v>
      </c>
    </row>
    <row r="29" spans="2:16" ht="24" x14ac:dyDescent="0.25">
      <c r="B29" s="101"/>
      <c r="C29" s="62" t="s">
        <v>47</v>
      </c>
      <c r="D29" s="62" t="s">
        <v>63</v>
      </c>
      <c r="E29" s="2" t="s">
        <v>217</v>
      </c>
      <c r="F29" s="9" t="s">
        <v>200</v>
      </c>
      <c r="G29" s="69" t="s">
        <v>201</v>
      </c>
      <c r="H29" s="21">
        <v>2</v>
      </c>
      <c r="I29" s="57">
        <v>266155.5</v>
      </c>
      <c r="J29" s="57">
        <f t="shared" ref="J29:J38" si="3">+I29*H29</f>
        <v>532311</v>
      </c>
      <c r="K29" s="10">
        <v>41</v>
      </c>
      <c r="L29" s="9" t="s">
        <v>143</v>
      </c>
      <c r="M29" s="2" t="s">
        <v>116</v>
      </c>
      <c r="N29" s="61" t="s">
        <v>210</v>
      </c>
      <c r="O29" s="74">
        <v>925</v>
      </c>
      <c r="P29" s="81">
        <f t="shared" si="1"/>
        <v>1850</v>
      </c>
    </row>
    <row r="30" spans="2:16" ht="24" x14ac:dyDescent="0.25">
      <c r="B30" s="101"/>
      <c r="C30" s="62" t="s">
        <v>47</v>
      </c>
      <c r="D30" s="62" t="s">
        <v>147</v>
      </c>
      <c r="E30" s="2" t="s">
        <v>217</v>
      </c>
      <c r="F30" s="9" t="s">
        <v>200</v>
      </c>
      <c r="G30" s="69" t="s">
        <v>201</v>
      </c>
      <c r="H30" s="15">
        <v>2</v>
      </c>
      <c r="I30" s="57">
        <v>266155.5</v>
      </c>
      <c r="J30" s="57">
        <f t="shared" si="3"/>
        <v>532311</v>
      </c>
      <c r="K30" s="10">
        <v>41</v>
      </c>
      <c r="L30" s="9" t="s">
        <v>143</v>
      </c>
      <c r="M30" s="2" t="s">
        <v>116</v>
      </c>
      <c r="N30" s="61" t="s">
        <v>210</v>
      </c>
      <c r="O30" s="74">
        <v>925</v>
      </c>
      <c r="P30" s="81">
        <f t="shared" si="1"/>
        <v>1850</v>
      </c>
    </row>
    <row r="31" spans="2:16" ht="24" x14ac:dyDescent="0.25">
      <c r="B31" s="101"/>
      <c r="C31" s="62" t="s">
        <v>47</v>
      </c>
      <c r="D31" s="62" t="s">
        <v>218</v>
      </c>
      <c r="E31" s="2" t="s">
        <v>217</v>
      </c>
      <c r="F31" s="9" t="s">
        <v>200</v>
      </c>
      <c r="G31" s="69" t="s">
        <v>201</v>
      </c>
      <c r="H31" s="15">
        <v>2</v>
      </c>
      <c r="I31" s="57">
        <v>266155.5</v>
      </c>
      <c r="J31" s="57">
        <f t="shared" si="3"/>
        <v>532311</v>
      </c>
      <c r="K31" s="10">
        <v>41</v>
      </c>
      <c r="L31" s="9" t="s">
        <v>143</v>
      </c>
      <c r="M31" s="2" t="s">
        <v>116</v>
      </c>
      <c r="N31" s="61" t="s">
        <v>219</v>
      </c>
      <c r="O31" s="74">
        <v>925</v>
      </c>
      <c r="P31" s="81">
        <f t="shared" si="1"/>
        <v>1850</v>
      </c>
    </row>
    <row r="32" spans="2:16" ht="24" x14ac:dyDescent="0.25">
      <c r="B32" s="101"/>
      <c r="C32" s="62" t="s">
        <v>281</v>
      </c>
      <c r="D32" s="62" t="s">
        <v>281</v>
      </c>
      <c r="E32" s="2" t="s">
        <v>217</v>
      </c>
      <c r="F32" s="9" t="s">
        <v>200</v>
      </c>
      <c r="G32" s="69" t="s">
        <v>201</v>
      </c>
      <c r="H32" s="15">
        <v>2</v>
      </c>
      <c r="I32" s="57">
        <v>266155.5</v>
      </c>
      <c r="J32" s="57">
        <f t="shared" si="3"/>
        <v>532311</v>
      </c>
      <c r="K32" s="10">
        <v>41</v>
      </c>
      <c r="L32" s="9" t="s">
        <v>143</v>
      </c>
      <c r="M32" s="2" t="s">
        <v>116</v>
      </c>
      <c r="N32" s="61" t="s">
        <v>219</v>
      </c>
      <c r="O32" s="74">
        <v>925</v>
      </c>
      <c r="P32" s="81">
        <f t="shared" si="1"/>
        <v>1850</v>
      </c>
    </row>
    <row r="33" spans="2:16" ht="24" x14ac:dyDescent="0.25">
      <c r="B33" s="101"/>
      <c r="C33" s="62" t="s">
        <v>281</v>
      </c>
      <c r="D33" s="62" t="s">
        <v>294</v>
      </c>
      <c r="E33" s="2" t="s">
        <v>217</v>
      </c>
      <c r="F33" s="9" t="s">
        <v>200</v>
      </c>
      <c r="G33" s="69" t="s">
        <v>201</v>
      </c>
      <c r="H33" s="15">
        <v>2</v>
      </c>
      <c r="I33" s="57">
        <v>266155.5</v>
      </c>
      <c r="J33" s="57">
        <f t="shared" si="3"/>
        <v>532311</v>
      </c>
      <c r="K33" s="10">
        <v>41</v>
      </c>
      <c r="L33" s="9" t="s">
        <v>143</v>
      </c>
      <c r="M33" s="2" t="s">
        <v>116</v>
      </c>
      <c r="N33" s="61" t="s">
        <v>219</v>
      </c>
      <c r="O33" s="74">
        <v>925</v>
      </c>
      <c r="P33" s="81">
        <f t="shared" si="1"/>
        <v>1850</v>
      </c>
    </row>
    <row r="34" spans="2:16" ht="24" x14ac:dyDescent="0.25">
      <c r="B34" s="101"/>
      <c r="C34" s="62" t="s">
        <v>281</v>
      </c>
      <c r="D34" s="62" t="s">
        <v>120</v>
      </c>
      <c r="E34" s="2" t="s">
        <v>217</v>
      </c>
      <c r="F34" s="9" t="s">
        <v>200</v>
      </c>
      <c r="G34" s="69" t="s">
        <v>201</v>
      </c>
      <c r="H34" s="15">
        <v>2</v>
      </c>
      <c r="I34" s="57">
        <v>266155.5</v>
      </c>
      <c r="J34" s="57">
        <f t="shared" si="3"/>
        <v>532311</v>
      </c>
      <c r="K34" s="10">
        <v>41</v>
      </c>
      <c r="L34" s="9" t="s">
        <v>143</v>
      </c>
      <c r="M34" s="2" t="s">
        <v>116</v>
      </c>
      <c r="N34" s="61" t="s">
        <v>219</v>
      </c>
      <c r="O34" s="74">
        <v>925</v>
      </c>
      <c r="P34" s="81">
        <f t="shared" si="1"/>
        <v>1850</v>
      </c>
    </row>
    <row r="35" spans="2:16" ht="48" x14ac:dyDescent="0.25">
      <c r="B35" s="101">
        <v>3</v>
      </c>
      <c r="C35" s="9" t="s">
        <v>47</v>
      </c>
      <c r="D35" s="9" t="s">
        <v>147</v>
      </c>
      <c r="E35" s="12" t="s">
        <v>188</v>
      </c>
      <c r="F35" s="2" t="s">
        <v>145</v>
      </c>
      <c r="G35" s="9" t="s">
        <v>146</v>
      </c>
      <c r="H35" s="10">
        <v>3</v>
      </c>
      <c r="I35" s="57">
        <v>379606.5</v>
      </c>
      <c r="J35" s="57">
        <f t="shared" si="3"/>
        <v>1138819.5</v>
      </c>
      <c r="K35" s="10">
        <v>195</v>
      </c>
      <c r="L35" s="59" t="s">
        <v>149</v>
      </c>
      <c r="M35" s="2" t="s">
        <v>151</v>
      </c>
      <c r="N35" s="57" t="s">
        <v>152</v>
      </c>
      <c r="O35" s="74">
        <v>687.5</v>
      </c>
      <c r="P35" s="81">
        <f>O35*H35</f>
        <v>2062.5</v>
      </c>
    </row>
    <row r="36" spans="2:16" ht="36" x14ac:dyDescent="0.25">
      <c r="B36" s="101"/>
      <c r="C36" s="9" t="s">
        <v>284</v>
      </c>
      <c r="D36" s="9" t="s">
        <v>154</v>
      </c>
      <c r="E36" s="2" t="s">
        <v>153</v>
      </c>
      <c r="F36" s="2" t="s">
        <v>145</v>
      </c>
      <c r="G36" s="9" t="s">
        <v>146</v>
      </c>
      <c r="H36" s="10">
        <v>3</v>
      </c>
      <c r="I36" s="57">
        <v>379606.5</v>
      </c>
      <c r="J36" s="57">
        <f t="shared" si="3"/>
        <v>1138819.5</v>
      </c>
      <c r="K36" s="10">
        <v>220</v>
      </c>
      <c r="L36" s="12" t="s">
        <v>155</v>
      </c>
      <c r="M36" s="59" t="s">
        <v>156</v>
      </c>
      <c r="N36" s="67" t="s">
        <v>157</v>
      </c>
      <c r="O36" s="82">
        <v>687.5</v>
      </c>
      <c r="P36" s="81">
        <f>O36*H36</f>
        <v>2062.5</v>
      </c>
    </row>
    <row r="37" spans="2:16" x14ac:dyDescent="0.25">
      <c r="B37" s="101">
        <v>4</v>
      </c>
      <c r="C37" s="2" t="s">
        <v>6</v>
      </c>
      <c r="D37" s="9" t="s">
        <v>9</v>
      </c>
      <c r="E37" s="2" t="s">
        <v>18</v>
      </c>
      <c r="F37" s="9" t="s">
        <v>17</v>
      </c>
      <c r="G37" s="70" t="s">
        <v>7</v>
      </c>
      <c r="H37" s="10">
        <v>5</v>
      </c>
      <c r="I37" s="57">
        <v>834000</v>
      </c>
      <c r="J37" s="57">
        <f t="shared" si="3"/>
        <v>4170000</v>
      </c>
      <c r="K37" s="10">
        <v>500</v>
      </c>
      <c r="L37" s="9" t="s">
        <v>11</v>
      </c>
      <c r="M37" s="2" t="s">
        <v>13</v>
      </c>
      <c r="N37" s="61" t="s">
        <v>303</v>
      </c>
      <c r="O37" s="83">
        <v>1715</v>
      </c>
      <c r="P37" s="81">
        <f>O37*H37</f>
        <v>8575</v>
      </c>
    </row>
    <row r="38" spans="2:16" x14ac:dyDescent="0.25">
      <c r="B38" s="101"/>
      <c r="C38" s="9" t="s">
        <v>4</v>
      </c>
      <c r="D38" s="9" t="s">
        <v>5</v>
      </c>
      <c r="E38" s="2" t="s">
        <v>18</v>
      </c>
      <c r="F38" s="9" t="s">
        <v>17</v>
      </c>
      <c r="G38" s="9" t="s">
        <v>7</v>
      </c>
      <c r="H38" s="10">
        <v>5</v>
      </c>
      <c r="I38" s="57">
        <f>+I37</f>
        <v>834000</v>
      </c>
      <c r="J38" s="57">
        <f t="shared" si="3"/>
        <v>4170000</v>
      </c>
      <c r="K38" s="10">
        <v>500</v>
      </c>
      <c r="L38" s="9" t="str">
        <f>+L37</f>
        <v>Banadesa</v>
      </c>
      <c r="M38" s="2" t="s">
        <v>13</v>
      </c>
      <c r="N38" s="61" t="s">
        <v>303</v>
      </c>
      <c r="O38" s="83">
        <v>1715</v>
      </c>
      <c r="P38" s="81">
        <f>O38*H38</f>
        <v>8575</v>
      </c>
    </row>
    <row r="39" spans="2:16" ht="36" x14ac:dyDescent="0.25">
      <c r="B39" s="101">
        <v>5</v>
      </c>
      <c r="C39" s="9" t="s">
        <v>6</v>
      </c>
      <c r="D39" s="9" t="s">
        <v>9</v>
      </c>
      <c r="E39" s="12" t="s">
        <v>304</v>
      </c>
      <c r="F39" s="9" t="s">
        <v>33</v>
      </c>
      <c r="G39" s="9" t="s">
        <v>34</v>
      </c>
      <c r="H39" s="10">
        <v>2</v>
      </c>
      <c r="I39" s="57">
        <v>157050</v>
      </c>
      <c r="J39" s="57">
        <f t="shared" ref="J39:J56" si="4">+I39*H39</f>
        <v>314100</v>
      </c>
      <c r="K39" s="10">
        <v>50</v>
      </c>
      <c r="L39" s="2" t="s">
        <v>35</v>
      </c>
      <c r="M39" s="2" t="s">
        <v>13</v>
      </c>
      <c r="N39" s="57" t="s">
        <v>81</v>
      </c>
      <c r="O39" s="74">
        <v>484</v>
      </c>
      <c r="P39" s="81">
        <f>O39*H39</f>
        <v>968</v>
      </c>
    </row>
    <row r="40" spans="2:16" ht="36" x14ac:dyDescent="0.25">
      <c r="B40" s="101"/>
      <c r="C40" s="9" t="s">
        <v>4</v>
      </c>
      <c r="D40" s="9" t="s">
        <v>5</v>
      </c>
      <c r="E40" s="12" t="s">
        <v>304</v>
      </c>
      <c r="F40" s="9" t="s">
        <v>33</v>
      </c>
      <c r="G40" s="9" t="s">
        <v>34</v>
      </c>
      <c r="H40" s="10">
        <v>2</v>
      </c>
      <c r="I40" s="57">
        <v>157050</v>
      </c>
      <c r="J40" s="57">
        <f>+I40*H40</f>
        <v>314100</v>
      </c>
      <c r="K40" s="10">
        <v>50</v>
      </c>
      <c r="L40" s="2" t="s">
        <v>35</v>
      </c>
      <c r="M40" s="2" t="s">
        <v>13</v>
      </c>
      <c r="N40" s="57" t="str">
        <f>+N39</f>
        <v>325000 libras</v>
      </c>
      <c r="O40" s="74">
        <v>484</v>
      </c>
      <c r="P40" s="81">
        <f t="shared" ref="P40:P46" si="5">O40*H40</f>
        <v>968</v>
      </c>
    </row>
    <row r="41" spans="2:16" ht="36" x14ac:dyDescent="0.25">
      <c r="B41" s="101"/>
      <c r="C41" s="9" t="s">
        <v>36</v>
      </c>
      <c r="D41" s="9" t="s">
        <v>297</v>
      </c>
      <c r="E41" s="12" t="s">
        <v>304</v>
      </c>
      <c r="F41" s="9" t="s">
        <v>33</v>
      </c>
      <c r="G41" s="9" t="s">
        <v>34</v>
      </c>
      <c r="H41" s="10">
        <v>2</v>
      </c>
      <c r="I41" s="57">
        <v>157050</v>
      </c>
      <c r="J41" s="57">
        <f>+I41*H41</f>
        <v>314100</v>
      </c>
      <c r="K41" s="10">
        <v>50</v>
      </c>
      <c r="L41" s="2" t="s">
        <v>35</v>
      </c>
      <c r="M41" s="2" t="s">
        <v>13</v>
      </c>
      <c r="N41" s="57" t="str">
        <f>+N40</f>
        <v>325000 libras</v>
      </c>
      <c r="O41" s="74">
        <v>484</v>
      </c>
      <c r="P41" s="81">
        <f t="shared" si="5"/>
        <v>968</v>
      </c>
    </row>
    <row r="42" spans="2:16" ht="36" x14ac:dyDescent="0.25">
      <c r="B42" s="101"/>
      <c r="C42" s="9" t="s">
        <v>284</v>
      </c>
      <c r="D42" s="9" t="s">
        <v>329</v>
      </c>
      <c r="E42" s="12" t="s">
        <v>304</v>
      </c>
      <c r="F42" s="9" t="s">
        <v>33</v>
      </c>
      <c r="G42" s="9" t="s">
        <v>34</v>
      </c>
      <c r="H42" s="10">
        <v>2</v>
      </c>
      <c r="I42" s="57">
        <v>157050</v>
      </c>
      <c r="J42" s="57">
        <f>+I42*H42</f>
        <v>314100</v>
      </c>
      <c r="K42" s="10">
        <v>50</v>
      </c>
      <c r="L42" s="2" t="s">
        <v>35</v>
      </c>
      <c r="M42" s="2" t="s">
        <v>13</v>
      </c>
      <c r="N42" s="57" t="str">
        <f>+N41</f>
        <v>325000 libras</v>
      </c>
      <c r="O42" s="74">
        <v>484</v>
      </c>
      <c r="P42" s="81">
        <f t="shared" si="5"/>
        <v>968</v>
      </c>
    </row>
    <row r="43" spans="2:16" ht="36" x14ac:dyDescent="0.25">
      <c r="B43" s="101"/>
      <c r="C43" s="9" t="s">
        <v>37</v>
      </c>
      <c r="D43" s="9" t="s">
        <v>37</v>
      </c>
      <c r="E43" s="12" t="s">
        <v>304</v>
      </c>
      <c r="F43" s="9" t="s">
        <v>33</v>
      </c>
      <c r="G43" s="9" t="s">
        <v>34</v>
      </c>
      <c r="H43" s="10">
        <v>2</v>
      </c>
      <c r="I43" s="57">
        <v>157050</v>
      </c>
      <c r="J43" s="57">
        <f>+I43*H43</f>
        <v>314100</v>
      </c>
      <c r="K43" s="10">
        <v>50</v>
      </c>
      <c r="L43" s="2" t="s">
        <v>35</v>
      </c>
      <c r="M43" s="2" t="s">
        <v>13</v>
      </c>
      <c r="N43" s="57" t="str">
        <f>+N42</f>
        <v>325000 libras</v>
      </c>
      <c r="O43" s="74">
        <v>484</v>
      </c>
      <c r="P43" s="81">
        <f t="shared" si="5"/>
        <v>968</v>
      </c>
    </row>
    <row r="44" spans="2:16" ht="36" x14ac:dyDescent="0.25">
      <c r="B44" s="101"/>
      <c r="C44" s="9" t="s">
        <v>280</v>
      </c>
      <c r="D44" s="9" t="s">
        <v>40</v>
      </c>
      <c r="E44" s="12" t="s">
        <v>304</v>
      </c>
      <c r="F44" s="9" t="s">
        <v>33</v>
      </c>
      <c r="G44" s="9" t="s">
        <v>34</v>
      </c>
      <c r="H44" s="10">
        <v>2</v>
      </c>
      <c r="I44" s="57">
        <v>157050</v>
      </c>
      <c r="J44" s="57">
        <f>+I44*H44</f>
        <v>314100</v>
      </c>
      <c r="K44" s="10">
        <v>50</v>
      </c>
      <c r="L44" s="2" t="s">
        <v>35</v>
      </c>
      <c r="M44" s="2" t="s">
        <v>13</v>
      </c>
      <c r="N44" s="57" t="str">
        <f>+N43</f>
        <v>325000 libras</v>
      </c>
      <c r="O44" s="74">
        <v>484</v>
      </c>
      <c r="P44" s="81">
        <f t="shared" si="5"/>
        <v>968</v>
      </c>
    </row>
    <row r="45" spans="2:16" ht="36" x14ac:dyDescent="0.25">
      <c r="B45" s="101">
        <v>6</v>
      </c>
      <c r="C45" s="9" t="s">
        <v>37</v>
      </c>
      <c r="D45" s="9" t="s">
        <v>70</v>
      </c>
      <c r="E45" s="9" t="s">
        <v>39</v>
      </c>
      <c r="F45" s="2" t="s">
        <v>38</v>
      </c>
      <c r="G45" s="9" t="s">
        <v>279</v>
      </c>
      <c r="H45" s="10">
        <v>3</v>
      </c>
      <c r="I45" s="57">
        <v>60261</v>
      </c>
      <c r="J45" s="57">
        <f t="shared" si="4"/>
        <v>180783</v>
      </c>
      <c r="K45" s="11">
        <v>30</v>
      </c>
      <c r="L45" s="59" t="s">
        <v>52</v>
      </c>
      <c r="M45" s="12" t="s">
        <v>53</v>
      </c>
      <c r="N45" s="57" t="s">
        <v>83</v>
      </c>
      <c r="O45" s="74">
        <v>207</v>
      </c>
      <c r="P45" s="81">
        <f t="shared" si="5"/>
        <v>621</v>
      </c>
    </row>
    <row r="46" spans="2:16" ht="36" x14ac:dyDescent="0.25">
      <c r="B46" s="101"/>
      <c r="C46" s="9" t="s">
        <v>37</v>
      </c>
      <c r="D46" s="9" t="s">
        <v>70</v>
      </c>
      <c r="E46" s="9" t="s">
        <v>39</v>
      </c>
      <c r="F46" s="2" t="s">
        <v>38</v>
      </c>
      <c r="G46" s="9" t="s">
        <v>279</v>
      </c>
      <c r="H46" s="10">
        <v>3</v>
      </c>
      <c r="I46" s="57">
        <v>60261</v>
      </c>
      <c r="J46" s="57">
        <f t="shared" si="4"/>
        <v>180783</v>
      </c>
      <c r="K46" s="11">
        <v>25</v>
      </c>
      <c r="L46" s="59" t="s">
        <v>52</v>
      </c>
      <c r="M46" s="12" t="s">
        <v>54</v>
      </c>
      <c r="N46" s="57" t="s">
        <v>82</v>
      </c>
      <c r="O46" s="74">
        <v>207</v>
      </c>
      <c r="P46" s="81">
        <f t="shared" si="5"/>
        <v>621</v>
      </c>
    </row>
    <row r="47" spans="2:16" ht="36" x14ac:dyDescent="0.25">
      <c r="B47" s="101"/>
      <c r="C47" s="9" t="s">
        <v>37</v>
      </c>
      <c r="D47" s="9" t="s">
        <v>44</v>
      </c>
      <c r="E47" s="9" t="s">
        <v>39</v>
      </c>
      <c r="F47" s="2" t="s">
        <v>38</v>
      </c>
      <c r="G47" s="9" t="s">
        <v>279</v>
      </c>
      <c r="H47" s="10">
        <v>3</v>
      </c>
      <c r="I47" s="57">
        <v>60261</v>
      </c>
      <c r="J47" s="57"/>
      <c r="K47" s="11">
        <v>52</v>
      </c>
      <c r="L47" s="59" t="s">
        <v>52</v>
      </c>
      <c r="M47" s="12" t="s">
        <v>54</v>
      </c>
      <c r="N47" s="57" t="s">
        <v>84</v>
      </c>
      <c r="O47" s="74">
        <v>207</v>
      </c>
      <c r="P47" s="81">
        <f t="shared" ref="P47:P55" si="6">O47*H47</f>
        <v>621</v>
      </c>
    </row>
    <row r="48" spans="2:16" ht="36" x14ac:dyDescent="0.25">
      <c r="B48" s="101"/>
      <c r="C48" s="9" t="s">
        <v>333</v>
      </c>
      <c r="D48" s="9" t="s">
        <v>41</v>
      </c>
      <c r="E48" s="9" t="s">
        <v>39</v>
      </c>
      <c r="F48" s="2" t="s">
        <v>38</v>
      </c>
      <c r="G48" s="9" t="s">
        <v>279</v>
      </c>
      <c r="H48" s="10">
        <v>4</v>
      </c>
      <c r="I48" s="57">
        <v>60261</v>
      </c>
      <c r="J48" s="57">
        <f t="shared" si="4"/>
        <v>241044</v>
      </c>
      <c r="K48" s="11">
        <v>26</v>
      </c>
      <c r="L48" s="59" t="s">
        <v>52</v>
      </c>
      <c r="M48" s="12" t="s">
        <v>54</v>
      </c>
      <c r="N48" s="57" t="s">
        <v>83</v>
      </c>
      <c r="O48" s="74">
        <v>207</v>
      </c>
      <c r="P48" s="81">
        <f t="shared" si="6"/>
        <v>828</v>
      </c>
    </row>
    <row r="49" spans="2:16" ht="36" x14ac:dyDescent="0.25">
      <c r="B49" s="101"/>
      <c r="C49" s="9" t="s">
        <v>36</v>
      </c>
      <c r="D49" s="9" t="s">
        <v>43</v>
      </c>
      <c r="E49" s="9" t="s">
        <v>39</v>
      </c>
      <c r="F49" s="2" t="s">
        <v>38</v>
      </c>
      <c r="G49" s="9" t="s">
        <v>279</v>
      </c>
      <c r="H49" s="10">
        <v>8</v>
      </c>
      <c r="I49" s="57">
        <v>60261</v>
      </c>
      <c r="J49" s="57">
        <f t="shared" si="4"/>
        <v>482088</v>
      </c>
      <c r="K49" s="11">
        <v>24</v>
      </c>
      <c r="L49" s="59" t="s">
        <v>52</v>
      </c>
      <c r="M49" s="12" t="s">
        <v>54</v>
      </c>
      <c r="N49" s="57" t="s">
        <v>85</v>
      </c>
      <c r="O49" s="74">
        <v>207</v>
      </c>
      <c r="P49" s="81">
        <f t="shared" si="6"/>
        <v>1656</v>
      </c>
    </row>
    <row r="50" spans="2:16" ht="36" x14ac:dyDescent="0.25">
      <c r="B50" s="101"/>
      <c r="C50" s="9" t="s">
        <v>45</v>
      </c>
      <c r="D50" s="9" t="s">
        <v>45</v>
      </c>
      <c r="E50" s="9" t="s">
        <v>39</v>
      </c>
      <c r="F50" s="2" t="s">
        <v>38</v>
      </c>
      <c r="G50" s="9" t="s">
        <v>279</v>
      </c>
      <c r="H50" s="10">
        <v>8</v>
      </c>
      <c r="I50" s="57">
        <v>60261</v>
      </c>
      <c r="J50" s="57">
        <f t="shared" si="4"/>
        <v>482088</v>
      </c>
      <c r="K50" s="11">
        <v>26</v>
      </c>
      <c r="L50" s="59" t="s">
        <v>52</v>
      </c>
      <c r="M50" s="12" t="s">
        <v>55</v>
      </c>
      <c r="N50" s="57" t="s">
        <v>82</v>
      </c>
      <c r="O50" s="74">
        <v>207</v>
      </c>
      <c r="P50" s="81">
        <f t="shared" si="6"/>
        <v>1656</v>
      </c>
    </row>
    <row r="51" spans="2:16" ht="36" x14ac:dyDescent="0.25">
      <c r="B51" s="101"/>
      <c r="C51" s="9" t="s">
        <v>46</v>
      </c>
      <c r="D51" s="9" t="s">
        <v>46</v>
      </c>
      <c r="E51" s="9" t="s">
        <v>39</v>
      </c>
      <c r="F51" s="2" t="s">
        <v>38</v>
      </c>
      <c r="G51" s="9" t="s">
        <v>279</v>
      </c>
      <c r="H51" s="10">
        <v>8</v>
      </c>
      <c r="I51" s="57">
        <v>60261</v>
      </c>
      <c r="J51" s="57">
        <f t="shared" si="4"/>
        <v>482088</v>
      </c>
      <c r="K51" s="11">
        <v>16</v>
      </c>
      <c r="L51" s="59" t="s">
        <v>52</v>
      </c>
      <c r="M51" s="12" t="s">
        <v>55</v>
      </c>
      <c r="N51" s="57" t="s">
        <v>84</v>
      </c>
      <c r="O51" s="74">
        <v>207</v>
      </c>
      <c r="P51" s="81">
        <f t="shared" si="6"/>
        <v>1656</v>
      </c>
    </row>
    <row r="52" spans="2:16" ht="36" x14ac:dyDescent="0.25">
      <c r="B52" s="101"/>
      <c r="C52" s="9" t="s">
        <v>47</v>
      </c>
      <c r="D52" s="9" t="s">
        <v>48</v>
      </c>
      <c r="E52" s="9" t="s">
        <v>39</v>
      </c>
      <c r="F52" s="2" t="s">
        <v>38</v>
      </c>
      <c r="G52" s="9" t="s">
        <v>279</v>
      </c>
      <c r="H52" s="10">
        <v>10</v>
      </c>
      <c r="I52" s="57">
        <v>60261</v>
      </c>
      <c r="J52" s="57">
        <f t="shared" si="4"/>
        <v>602610</v>
      </c>
      <c r="K52" s="11">
        <v>16</v>
      </c>
      <c r="L52" s="59" t="s">
        <v>52</v>
      </c>
      <c r="M52" s="12" t="s">
        <v>56</v>
      </c>
      <c r="N52" s="57" t="s">
        <v>83</v>
      </c>
      <c r="O52" s="74">
        <v>207</v>
      </c>
      <c r="P52" s="81">
        <f t="shared" si="6"/>
        <v>2070</v>
      </c>
    </row>
    <row r="53" spans="2:16" ht="36" x14ac:dyDescent="0.25">
      <c r="B53" s="101"/>
      <c r="C53" s="9" t="s">
        <v>47</v>
      </c>
      <c r="D53" s="9" t="s">
        <v>49</v>
      </c>
      <c r="E53" s="9" t="s">
        <v>39</v>
      </c>
      <c r="F53" s="2" t="s">
        <v>38</v>
      </c>
      <c r="G53" s="9" t="s">
        <v>279</v>
      </c>
      <c r="H53" s="10">
        <v>10</v>
      </c>
      <c r="I53" s="57">
        <v>60261</v>
      </c>
      <c r="J53" s="57">
        <f t="shared" si="4"/>
        <v>602610</v>
      </c>
      <c r="K53" s="11">
        <v>16</v>
      </c>
      <c r="L53" s="59" t="s">
        <v>52</v>
      </c>
      <c r="M53" s="12" t="s">
        <v>57</v>
      </c>
      <c r="N53" s="57" t="s">
        <v>83</v>
      </c>
      <c r="O53" s="74">
        <v>207</v>
      </c>
      <c r="P53" s="81">
        <f t="shared" si="6"/>
        <v>2070</v>
      </c>
    </row>
    <row r="54" spans="2:16" ht="36" x14ac:dyDescent="0.25">
      <c r="B54" s="101"/>
      <c r="C54" s="9" t="s">
        <v>280</v>
      </c>
      <c r="D54" s="59" t="s">
        <v>50</v>
      </c>
      <c r="E54" s="9" t="s">
        <v>39</v>
      </c>
      <c r="F54" s="2" t="s">
        <v>38</v>
      </c>
      <c r="G54" s="9" t="s">
        <v>279</v>
      </c>
      <c r="H54" s="10">
        <v>8</v>
      </c>
      <c r="I54" s="57">
        <v>60261</v>
      </c>
      <c r="J54" s="57">
        <f t="shared" si="4"/>
        <v>482088</v>
      </c>
      <c r="K54" s="11">
        <v>16</v>
      </c>
      <c r="L54" s="59" t="s">
        <v>52</v>
      </c>
      <c r="M54" s="12" t="s">
        <v>57</v>
      </c>
      <c r="N54" s="57" t="s">
        <v>82</v>
      </c>
      <c r="O54" s="74">
        <v>207</v>
      </c>
      <c r="P54" s="81">
        <f t="shared" si="6"/>
        <v>1656</v>
      </c>
    </row>
    <row r="55" spans="2:16" ht="36" x14ac:dyDescent="0.25">
      <c r="B55" s="101"/>
      <c r="C55" s="9" t="s">
        <v>281</v>
      </c>
      <c r="D55" s="9" t="s">
        <v>51</v>
      </c>
      <c r="E55" s="9" t="s">
        <v>39</v>
      </c>
      <c r="F55" s="2" t="s">
        <v>38</v>
      </c>
      <c r="G55" s="9" t="s">
        <v>279</v>
      </c>
      <c r="H55" s="10">
        <v>8</v>
      </c>
      <c r="I55" s="57">
        <v>60261</v>
      </c>
      <c r="J55" s="57">
        <f t="shared" si="4"/>
        <v>482088</v>
      </c>
      <c r="K55" s="11">
        <v>16</v>
      </c>
      <c r="L55" s="59" t="s">
        <v>52</v>
      </c>
      <c r="M55" s="12" t="s">
        <v>57</v>
      </c>
      <c r="N55" s="57" t="s">
        <v>83</v>
      </c>
      <c r="O55" s="74">
        <v>207</v>
      </c>
      <c r="P55" s="81">
        <f t="shared" si="6"/>
        <v>1656</v>
      </c>
    </row>
    <row r="56" spans="2:16" ht="24" x14ac:dyDescent="0.25">
      <c r="B56" s="101">
        <v>7</v>
      </c>
      <c r="C56" s="9" t="s">
        <v>287</v>
      </c>
      <c r="D56" s="9" t="s">
        <v>287</v>
      </c>
      <c r="E56" s="2" t="s">
        <v>106</v>
      </c>
      <c r="F56" s="2" t="s">
        <v>78</v>
      </c>
      <c r="G56" s="59" t="s">
        <v>288</v>
      </c>
      <c r="H56" s="10">
        <v>2</v>
      </c>
      <c r="I56" s="57">
        <v>2562773.4</v>
      </c>
      <c r="J56" s="57">
        <f t="shared" si="4"/>
        <v>5125546.8</v>
      </c>
      <c r="K56" s="10">
        <v>50</v>
      </c>
      <c r="L56" s="12" t="s">
        <v>109</v>
      </c>
      <c r="M56" s="12" t="s">
        <v>107</v>
      </c>
      <c r="N56" s="61" t="s">
        <v>108</v>
      </c>
      <c r="O56" s="74">
        <v>207</v>
      </c>
      <c r="P56" s="81">
        <f t="shared" ref="P56:P74" si="7">O56*H56</f>
        <v>414</v>
      </c>
    </row>
    <row r="57" spans="2:16" ht="24" x14ac:dyDescent="0.25">
      <c r="B57" s="101"/>
      <c r="C57" s="9" t="s">
        <v>111</v>
      </c>
      <c r="D57" s="9" t="s">
        <v>111</v>
      </c>
      <c r="E57" s="2" t="s">
        <v>110</v>
      </c>
      <c r="F57" s="2" t="s">
        <v>78</v>
      </c>
      <c r="G57" s="59" t="s">
        <v>288</v>
      </c>
      <c r="H57" s="10">
        <v>2</v>
      </c>
      <c r="I57" s="57">
        <v>2562773.4</v>
      </c>
      <c r="J57" s="57">
        <f t="shared" ref="J57:J62" si="8">+I57*H57</f>
        <v>5125546.8</v>
      </c>
      <c r="K57" s="10">
        <v>20</v>
      </c>
      <c r="L57" s="12" t="s">
        <v>109</v>
      </c>
      <c r="M57" s="12" t="s">
        <v>107</v>
      </c>
      <c r="N57" s="61" t="s">
        <v>112</v>
      </c>
      <c r="O57" s="74">
        <v>207</v>
      </c>
      <c r="P57" s="81">
        <f t="shared" si="7"/>
        <v>414</v>
      </c>
    </row>
    <row r="58" spans="2:16" ht="24" x14ac:dyDescent="0.25">
      <c r="B58" s="101"/>
      <c r="C58" s="9" t="s">
        <v>280</v>
      </c>
      <c r="D58" s="9" t="s">
        <v>114</v>
      </c>
      <c r="E58" s="2" t="s">
        <v>113</v>
      </c>
      <c r="F58" s="2" t="s">
        <v>78</v>
      </c>
      <c r="G58" s="59" t="s">
        <v>288</v>
      </c>
      <c r="H58" s="10">
        <v>1</v>
      </c>
      <c r="I58" s="57">
        <v>2562773.4</v>
      </c>
      <c r="J58" s="57">
        <f t="shared" si="8"/>
        <v>2562773.4</v>
      </c>
      <c r="K58" s="10">
        <v>12</v>
      </c>
      <c r="L58" s="12" t="s">
        <v>115</v>
      </c>
      <c r="M58" s="12" t="s">
        <v>116</v>
      </c>
      <c r="N58" s="61" t="s">
        <v>117</v>
      </c>
      <c r="O58" s="74">
        <v>207</v>
      </c>
      <c r="P58" s="81">
        <f t="shared" si="7"/>
        <v>207</v>
      </c>
    </row>
    <row r="59" spans="2:16" ht="48" x14ac:dyDescent="0.25">
      <c r="B59" s="101">
        <v>8</v>
      </c>
      <c r="C59" s="9" t="s">
        <v>281</v>
      </c>
      <c r="D59" s="9" t="s">
        <v>120</v>
      </c>
      <c r="E59" s="12" t="s">
        <v>383</v>
      </c>
      <c r="F59" s="2" t="s">
        <v>118</v>
      </c>
      <c r="G59" s="9" t="s">
        <v>119</v>
      </c>
      <c r="H59" s="10">
        <v>3</v>
      </c>
      <c r="I59" s="57">
        <v>55212</v>
      </c>
      <c r="J59" s="57">
        <f t="shared" si="8"/>
        <v>165636</v>
      </c>
      <c r="K59" s="10">
        <v>66</v>
      </c>
      <c r="L59" s="12" t="s">
        <v>115</v>
      </c>
      <c r="M59" s="12" t="s">
        <v>306</v>
      </c>
      <c r="N59" s="61" t="s">
        <v>121</v>
      </c>
      <c r="O59" s="74">
        <v>207</v>
      </c>
      <c r="P59" s="81">
        <f t="shared" si="7"/>
        <v>621</v>
      </c>
    </row>
    <row r="60" spans="2:16" ht="36" x14ac:dyDescent="0.25">
      <c r="B60" s="101"/>
      <c r="C60" s="9" t="s">
        <v>37</v>
      </c>
      <c r="D60" s="9" t="s">
        <v>123</v>
      </c>
      <c r="E60" s="12" t="s">
        <v>122</v>
      </c>
      <c r="F60" s="2" t="s">
        <v>118</v>
      </c>
      <c r="G60" s="9" t="s">
        <v>119</v>
      </c>
      <c r="H60" s="10">
        <v>5</v>
      </c>
      <c r="I60" s="57">
        <v>55212</v>
      </c>
      <c r="J60" s="57">
        <f t="shared" si="8"/>
        <v>276060</v>
      </c>
      <c r="K60" s="10">
        <f>22*5</f>
        <v>110</v>
      </c>
      <c r="L60" s="12" t="s">
        <v>115</v>
      </c>
      <c r="M60" s="2" t="s">
        <v>126</v>
      </c>
      <c r="N60" s="57" t="s">
        <v>124</v>
      </c>
      <c r="O60" s="74">
        <v>207</v>
      </c>
      <c r="P60" s="81">
        <f t="shared" si="7"/>
        <v>1035</v>
      </c>
    </row>
    <row r="61" spans="2:16" ht="24" x14ac:dyDescent="0.25">
      <c r="B61" s="101"/>
      <c r="C61" s="9" t="s">
        <v>46</v>
      </c>
      <c r="D61" s="9" t="s">
        <v>289</v>
      </c>
      <c r="E61" s="12" t="s">
        <v>384</v>
      </c>
      <c r="F61" s="2" t="s">
        <v>118</v>
      </c>
      <c r="G61" s="9" t="s">
        <v>119</v>
      </c>
      <c r="H61" s="10">
        <v>5</v>
      </c>
      <c r="I61" s="57">
        <v>55212</v>
      </c>
      <c r="J61" s="57">
        <f t="shared" si="8"/>
        <v>276060</v>
      </c>
      <c r="K61" s="10">
        <f>22*5</f>
        <v>110</v>
      </c>
      <c r="L61" s="12" t="s">
        <v>115</v>
      </c>
      <c r="M61" s="12" t="s">
        <v>307</v>
      </c>
      <c r="N61" s="61" t="s">
        <v>127</v>
      </c>
      <c r="O61" s="74">
        <v>207</v>
      </c>
      <c r="P61" s="81">
        <f t="shared" si="7"/>
        <v>1035</v>
      </c>
    </row>
    <row r="62" spans="2:16" ht="36" x14ac:dyDescent="0.25">
      <c r="B62" s="101"/>
      <c r="C62" s="12" t="s">
        <v>287</v>
      </c>
      <c r="D62" s="9" t="s">
        <v>287</v>
      </c>
      <c r="E62" s="12" t="s">
        <v>128</v>
      </c>
      <c r="F62" s="2" t="s">
        <v>118</v>
      </c>
      <c r="G62" s="9" t="s">
        <v>119</v>
      </c>
      <c r="H62" s="10">
        <v>7</v>
      </c>
      <c r="I62" s="57">
        <v>55212</v>
      </c>
      <c r="J62" s="57">
        <f t="shared" si="8"/>
        <v>386484</v>
      </c>
      <c r="K62" s="10">
        <f>22*5</f>
        <v>110</v>
      </c>
      <c r="L62" s="12" t="s">
        <v>115</v>
      </c>
      <c r="M62" s="12" t="s">
        <v>307</v>
      </c>
      <c r="N62" s="61" t="s">
        <v>129</v>
      </c>
      <c r="O62" s="74">
        <v>207</v>
      </c>
      <c r="P62" s="81">
        <f t="shared" si="7"/>
        <v>1449</v>
      </c>
    </row>
    <row r="63" spans="2:16" ht="24" x14ac:dyDescent="0.25">
      <c r="B63" s="102">
        <v>9</v>
      </c>
      <c r="C63" s="9" t="s">
        <v>47</v>
      </c>
      <c r="D63" s="9" t="s">
        <v>147</v>
      </c>
      <c r="E63" s="2" t="s">
        <v>385</v>
      </c>
      <c r="F63" s="9" t="s">
        <v>158</v>
      </c>
      <c r="G63" s="9" t="s">
        <v>292</v>
      </c>
      <c r="H63" s="10">
        <v>50</v>
      </c>
      <c r="I63" s="57">
        <v>186583.1</v>
      </c>
      <c r="J63" s="57">
        <f t="shared" ref="J63:J69" si="9">+I63*H63</f>
        <v>9329155</v>
      </c>
      <c r="K63" s="10">
        <v>45</v>
      </c>
      <c r="L63" s="12" t="s">
        <v>310</v>
      </c>
      <c r="M63" s="12" t="s">
        <v>160</v>
      </c>
      <c r="N63" s="67" t="s">
        <v>163</v>
      </c>
      <c r="O63" s="74">
        <v>1008</v>
      </c>
      <c r="P63" s="81">
        <f t="shared" si="7"/>
        <v>50400</v>
      </c>
    </row>
    <row r="64" spans="2:16" ht="24" x14ac:dyDescent="0.25">
      <c r="B64" s="103"/>
      <c r="C64" s="59" t="s">
        <v>45</v>
      </c>
      <c r="D64" s="9" t="s">
        <v>45</v>
      </c>
      <c r="E64" s="2" t="s">
        <v>161</v>
      </c>
      <c r="F64" s="9" t="s">
        <v>158</v>
      </c>
      <c r="G64" s="9" t="s">
        <v>292</v>
      </c>
      <c r="H64" s="10">
        <v>100</v>
      </c>
      <c r="I64" s="57">
        <v>186583.1</v>
      </c>
      <c r="J64" s="57">
        <f t="shared" si="9"/>
        <v>18658310</v>
      </c>
      <c r="K64" s="10">
        <v>500</v>
      </c>
      <c r="L64" s="12" t="s">
        <v>310</v>
      </c>
      <c r="M64" s="12" t="s">
        <v>150</v>
      </c>
      <c r="N64" s="67" t="s">
        <v>162</v>
      </c>
      <c r="O64" s="74">
        <v>1008</v>
      </c>
      <c r="P64" s="81">
        <f t="shared" si="7"/>
        <v>100800</v>
      </c>
    </row>
    <row r="65" spans="2:16" ht="24" x14ac:dyDescent="0.25">
      <c r="B65" s="103"/>
      <c r="C65" s="9" t="s">
        <v>172</v>
      </c>
      <c r="D65" s="9" t="s">
        <v>173</v>
      </c>
      <c r="E65" s="2" t="s">
        <v>161</v>
      </c>
      <c r="F65" s="9" t="s">
        <v>158</v>
      </c>
      <c r="G65" s="9" t="s">
        <v>292</v>
      </c>
      <c r="H65" s="10">
        <v>50</v>
      </c>
      <c r="I65" s="57">
        <v>186583.1</v>
      </c>
      <c r="J65" s="57">
        <f>+I65*H65</f>
        <v>9329155</v>
      </c>
      <c r="K65" s="10">
        <v>500</v>
      </c>
      <c r="L65" s="12" t="s">
        <v>310</v>
      </c>
      <c r="M65" s="12" t="s">
        <v>150</v>
      </c>
      <c r="N65" s="67" t="s">
        <v>162</v>
      </c>
      <c r="O65" s="74">
        <v>1008</v>
      </c>
      <c r="P65" s="81">
        <f t="shared" si="7"/>
        <v>50400</v>
      </c>
    </row>
    <row r="66" spans="2:16" ht="24" x14ac:dyDescent="0.25">
      <c r="B66" s="103"/>
      <c r="C66" s="9" t="s">
        <v>280</v>
      </c>
      <c r="D66" s="9" t="s">
        <v>332</v>
      </c>
      <c r="E66" s="2" t="s">
        <v>161</v>
      </c>
      <c r="F66" s="9" t="s">
        <v>158</v>
      </c>
      <c r="G66" s="9" t="s">
        <v>292</v>
      </c>
      <c r="H66" s="10">
        <v>100</v>
      </c>
      <c r="I66" s="57">
        <v>186583.1</v>
      </c>
      <c r="J66" s="57">
        <f>+I66*H66</f>
        <v>18658310</v>
      </c>
      <c r="K66" s="10">
        <v>500</v>
      </c>
      <c r="L66" s="12" t="s">
        <v>310</v>
      </c>
      <c r="M66" s="12" t="s">
        <v>150</v>
      </c>
      <c r="N66" s="67" t="s">
        <v>162</v>
      </c>
      <c r="O66" s="74">
        <v>1008</v>
      </c>
      <c r="P66" s="81">
        <f t="shared" si="7"/>
        <v>100800</v>
      </c>
    </row>
    <row r="67" spans="2:16" ht="24" x14ac:dyDescent="0.25">
      <c r="B67" s="103"/>
      <c r="C67" s="9" t="s">
        <v>37</v>
      </c>
      <c r="D67" s="9" t="s">
        <v>212</v>
      </c>
      <c r="E67" s="2" t="s">
        <v>161</v>
      </c>
      <c r="F67" s="9" t="s">
        <v>158</v>
      </c>
      <c r="G67" s="9" t="s">
        <v>292</v>
      </c>
      <c r="H67" s="10">
        <v>100</v>
      </c>
      <c r="I67" s="57">
        <v>186583.1</v>
      </c>
      <c r="J67" s="57">
        <f>+I67*H67</f>
        <v>18658310</v>
      </c>
      <c r="K67" s="10">
        <v>500</v>
      </c>
      <c r="L67" s="12" t="s">
        <v>310</v>
      </c>
      <c r="M67" s="12" t="s">
        <v>150</v>
      </c>
      <c r="N67" s="67" t="s">
        <v>162</v>
      </c>
      <c r="O67" s="74">
        <v>1008</v>
      </c>
      <c r="P67" s="81">
        <f t="shared" si="7"/>
        <v>100800</v>
      </c>
    </row>
    <row r="68" spans="2:16" ht="24" x14ac:dyDescent="0.25">
      <c r="B68" s="104"/>
      <c r="C68" s="59" t="s">
        <v>111</v>
      </c>
      <c r="D68" s="9" t="s">
        <v>337</v>
      </c>
      <c r="E68" s="2" t="s">
        <v>161</v>
      </c>
      <c r="F68" s="9" t="s">
        <v>158</v>
      </c>
      <c r="G68" s="9" t="s">
        <v>292</v>
      </c>
      <c r="H68" s="10">
        <v>100</v>
      </c>
      <c r="I68" s="57">
        <v>186583.1</v>
      </c>
      <c r="J68" s="57">
        <f t="shared" si="9"/>
        <v>18658310</v>
      </c>
      <c r="K68" s="10">
        <v>500</v>
      </c>
      <c r="L68" s="12" t="s">
        <v>310</v>
      </c>
      <c r="M68" s="12" t="s">
        <v>150</v>
      </c>
      <c r="N68" s="67" t="s">
        <v>162</v>
      </c>
      <c r="O68" s="74">
        <v>1008</v>
      </c>
      <c r="P68" s="81">
        <f t="shared" si="7"/>
        <v>100800</v>
      </c>
    </row>
    <row r="69" spans="2:16" ht="36" x14ac:dyDescent="0.25">
      <c r="B69" s="101">
        <v>10</v>
      </c>
      <c r="C69" s="9" t="s">
        <v>47</v>
      </c>
      <c r="D69" s="9" t="s">
        <v>294</v>
      </c>
      <c r="E69" s="12" t="s">
        <v>177</v>
      </c>
      <c r="F69" s="9" t="s">
        <v>176</v>
      </c>
      <c r="G69" s="9" t="s">
        <v>295</v>
      </c>
      <c r="H69" s="10">
        <v>6</v>
      </c>
      <c r="I69" s="57">
        <v>89285.8</v>
      </c>
      <c r="J69" s="57">
        <f t="shared" si="9"/>
        <v>535714.80000000005</v>
      </c>
      <c r="K69" s="10">
        <v>55</v>
      </c>
      <c r="L69" s="2" t="s">
        <v>35</v>
      </c>
      <c r="M69" s="12" t="s">
        <v>179</v>
      </c>
      <c r="N69" s="67" t="s">
        <v>178</v>
      </c>
      <c r="O69" s="74">
        <v>207</v>
      </c>
      <c r="P69" s="81">
        <f t="shared" si="7"/>
        <v>1242</v>
      </c>
    </row>
    <row r="70" spans="2:16" ht="24" x14ac:dyDescent="0.25">
      <c r="B70" s="101"/>
      <c r="C70" s="9" t="s">
        <v>46</v>
      </c>
      <c r="D70" s="9" t="s">
        <v>289</v>
      </c>
      <c r="E70" s="2" t="s">
        <v>180</v>
      </c>
      <c r="F70" s="9" t="s">
        <v>176</v>
      </c>
      <c r="G70" s="9" t="s">
        <v>295</v>
      </c>
      <c r="H70" s="10">
        <v>3</v>
      </c>
      <c r="I70" s="57">
        <v>89285.8</v>
      </c>
      <c r="J70" s="57">
        <f t="shared" ref="J70:J76" si="10">+I70*H70</f>
        <v>267857.40000000002</v>
      </c>
      <c r="K70" s="10">
        <v>177</v>
      </c>
      <c r="L70" s="12" t="s">
        <v>159</v>
      </c>
      <c r="M70" s="12" t="s">
        <v>181</v>
      </c>
      <c r="N70" s="67" t="s">
        <v>182</v>
      </c>
      <c r="O70" s="74">
        <v>207</v>
      </c>
      <c r="P70" s="81">
        <f t="shared" si="7"/>
        <v>621</v>
      </c>
    </row>
    <row r="71" spans="2:16" ht="24" x14ac:dyDescent="0.25">
      <c r="B71" s="101"/>
      <c r="C71" s="9" t="s">
        <v>280</v>
      </c>
      <c r="D71" s="9" t="s">
        <v>184</v>
      </c>
      <c r="E71" s="2" t="s">
        <v>183</v>
      </c>
      <c r="F71" s="9" t="s">
        <v>176</v>
      </c>
      <c r="G71" s="9" t="s">
        <v>295</v>
      </c>
      <c r="H71" s="10">
        <v>3</v>
      </c>
      <c r="I71" s="57">
        <v>89285.8</v>
      </c>
      <c r="J71" s="57">
        <f t="shared" si="10"/>
        <v>267857.40000000002</v>
      </c>
      <c r="K71" s="10">
        <v>33</v>
      </c>
      <c r="L71" s="2" t="s">
        <v>11</v>
      </c>
      <c r="M71" s="2" t="s">
        <v>54</v>
      </c>
      <c r="N71" s="58"/>
      <c r="O71" s="74">
        <v>207</v>
      </c>
      <c r="P71" s="81">
        <f t="shared" si="7"/>
        <v>621</v>
      </c>
    </row>
    <row r="72" spans="2:16" ht="48" x14ac:dyDescent="0.25">
      <c r="B72" s="101"/>
      <c r="C72" s="9" t="s">
        <v>287</v>
      </c>
      <c r="D72" s="9" t="s">
        <v>186</v>
      </c>
      <c r="E72" s="12" t="s">
        <v>185</v>
      </c>
      <c r="F72" s="9" t="s">
        <v>176</v>
      </c>
      <c r="G72" s="9" t="s">
        <v>295</v>
      </c>
      <c r="H72" s="10">
        <v>2</v>
      </c>
      <c r="I72" s="57">
        <v>89285.8</v>
      </c>
      <c r="J72" s="57">
        <f t="shared" si="10"/>
        <v>178571.6</v>
      </c>
      <c r="K72" s="10">
        <v>41</v>
      </c>
      <c r="L72" s="2" t="s">
        <v>11</v>
      </c>
      <c r="M72" s="2" t="s">
        <v>54</v>
      </c>
      <c r="N72" s="67" t="s">
        <v>187</v>
      </c>
      <c r="O72" s="74">
        <v>207</v>
      </c>
      <c r="P72" s="81">
        <f t="shared" si="7"/>
        <v>414</v>
      </c>
    </row>
    <row r="73" spans="2:16" x14ac:dyDescent="0.25">
      <c r="B73" s="101">
        <v>11</v>
      </c>
      <c r="C73" s="62" t="s">
        <v>328</v>
      </c>
      <c r="D73" s="59" t="s">
        <v>26</v>
      </c>
      <c r="E73" s="59" t="s">
        <v>228</v>
      </c>
      <c r="F73" s="70" t="s">
        <v>225</v>
      </c>
      <c r="G73" s="62" t="s">
        <v>226</v>
      </c>
      <c r="H73" s="21">
        <v>1</v>
      </c>
      <c r="I73" s="71">
        <v>730300</v>
      </c>
      <c r="J73" s="57">
        <f t="shared" si="10"/>
        <v>730300</v>
      </c>
      <c r="K73" s="10">
        <v>20</v>
      </c>
      <c r="L73" s="9" t="s">
        <v>11</v>
      </c>
      <c r="M73" s="59" t="s">
        <v>221</v>
      </c>
      <c r="N73" s="57" t="s">
        <v>227</v>
      </c>
      <c r="O73" s="74">
        <v>61</v>
      </c>
      <c r="P73" s="81">
        <f t="shared" si="7"/>
        <v>61</v>
      </c>
    </row>
    <row r="74" spans="2:16" ht="36" x14ac:dyDescent="0.25">
      <c r="B74" s="101"/>
      <c r="C74" s="62" t="s">
        <v>328</v>
      </c>
      <c r="D74" s="59" t="s">
        <v>26</v>
      </c>
      <c r="E74" s="59" t="s">
        <v>229</v>
      </c>
      <c r="F74" s="70" t="s">
        <v>225</v>
      </c>
      <c r="G74" s="62" t="s">
        <v>226</v>
      </c>
      <c r="H74" s="21">
        <v>1</v>
      </c>
      <c r="I74" s="71">
        <v>730300</v>
      </c>
      <c r="J74" s="57">
        <f t="shared" si="10"/>
        <v>730300</v>
      </c>
      <c r="K74" s="10">
        <v>20</v>
      </c>
      <c r="L74" s="9" t="s">
        <v>11</v>
      </c>
      <c r="M74" s="59" t="s">
        <v>221</v>
      </c>
      <c r="N74" s="57" t="s">
        <v>227</v>
      </c>
      <c r="O74" s="74">
        <v>61</v>
      </c>
      <c r="P74" s="81">
        <f t="shared" si="7"/>
        <v>61</v>
      </c>
    </row>
    <row r="75" spans="2:16" x14ac:dyDescent="0.25">
      <c r="B75" s="101"/>
      <c r="C75" s="62" t="s">
        <v>328</v>
      </c>
      <c r="D75" s="59" t="s">
        <v>232</v>
      </c>
      <c r="E75" s="59" t="s">
        <v>230</v>
      </c>
      <c r="F75" s="70" t="s">
        <v>225</v>
      </c>
      <c r="G75" s="62" t="s">
        <v>226</v>
      </c>
      <c r="H75" s="21">
        <v>1</v>
      </c>
      <c r="I75" s="71">
        <v>730300</v>
      </c>
      <c r="J75" s="57">
        <f t="shared" si="10"/>
        <v>730300</v>
      </c>
      <c r="K75" s="10">
        <v>20</v>
      </c>
      <c r="L75" s="9" t="s">
        <v>11</v>
      </c>
      <c r="M75" s="59" t="s">
        <v>221</v>
      </c>
      <c r="N75" s="57" t="s">
        <v>227</v>
      </c>
      <c r="O75" s="74">
        <v>61</v>
      </c>
      <c r="P75" s="81">
        <f t="shared" ref="P75:P85" si="11">O75*H75</f>
        <v>61</v>
      </c>
    </row>
    <row r="76" spans="2:16" ht="24" x14ac:dyDescent="0.25">
      <c r="B76" s="101"/>
      <c r="C76" s="62" t="s">
        <v>328</v>
      </c>
      <c r="D76" s="59" t="s">
        <v>233</v>
      </c>
      <c r="E76" s="59" t="s">
        <v>231</v>
      </c>
      <c r="F76" s="70" t="s">
        <v>225</v>
      </c>
      <c r="G76" s="62" t="s">
        <v>226</v>
      </c>
      <c r="H76" s="21">
        <v>1</v>
      </c>
      <c r="I76" s="71">
        <v>730300</v>
      </c>
      <c r="J76" s="57">
        <f t="shared" si="10"/>
        <v>730300</v>
      </c>
      <c r="K76" s="10">
        <v>20</v>
      </c>
      <c r="L76" s="9" t="s">
        <v>11</v>
      </c>
      <c r="M76" s="59" t="s">
        <v>221</v>
      </c>
      <c r="N76" s="57" t="s">
        <v>227</v>
      </c>
      <c r="O76" s="74">
        <v>61</v>
      </c>
      <c r="P76" s="81">
        <f t="shared" si="11"/>
        <v>61</v>
      </c>
    </row>
    <row r="77" spans="2:16" ht="48" x14ac:dyDescent="0.25">
      <c r="B77" s="101">
        <v>12</v>
      </c>
      <c r="C77" s="9" t="s">
        <v>6</v>
      </c>
      <c r="D77" s="9" t="s">
        <v>330</v>
      </c>
      <c r="E77" s="12" t="s">
        <v>241</v>
      </c>
      <c r="F77" s="2" t="s">
        <v>189</v>
      </c>
      <c r="G77" s="59" t="s">
        <v>296</v>
      </c>
      <c r="H77" s="10">
        <v>2</v>
      </c>
      <c r="I77" s="57">
        <v>105000</v>
      </c>
      <c r="J77" s="57">
        <f t="shared" ref="J77:J82" si="12">+I77*H77</f>
        <v>210000</v>
      </c>
      <c r="K77" s="11" t="s">
        <v>191</v>
      </c>
      <c r="L77" s="12" t="s">
        <v>192</v>
      </c>
      <c r="M77" s="59" t="s">
        <v>196</v>
      </c>
      <c r="N77" s="67" t="s">
        <v>193</v>
      </c>
      <c r="O77" s="74">
        <v>207</v>
      </c>
      <c r="P77" s="81">
        <f t="shared" si="11"/>
        <v>414</v>
      </c>
    </row>
    <row r="78" spans="2:16" ht="48" x14ac:dyDescent="0.25">
      <c r="B78" s="101"/>
      <c r="C78" s="9" t="str">
        <f>+C77</f>
        <v xml:space="preserve">Choluteca </v>
      </c>
      <c r="D78" s="2" t="s">
        <v>194</v>
      </c>
      <c r="E78" s="2" t="s">
        <v>312</v>
      </c>
      <c r="F78" s="2" t="s">
        <v>189</v>
      </c>
      <c r="G78" s="59" t="s">
        <v>296</v>
      </c>
      <c r="H78" s="10">
        <v>1</v>
      </c>
      <c r="I78" s="57">
        <v>105000</v>
      </c>
      <c r="J78" s="57">
        <f t="shared" si="12"/>
        <v>105000</v>
      </c>
      <c r="K78" s="3">
        <v>15</v>
      </c>
      <c r="L78" s="12" t="s">
        <v>192</v>
      </c>
      <c r="M78" s="59" t="s">
        <v>196</v>
      </c>
      <c r="N78" s="67" t="s">
        <v>195</v>
      </c>
      <c r="O78" s="74">
        <v>207</v>
      </c>
      <c r="P78" s="81">
        <f t="shared" si="11"/>
        <v>207</v>
      </c>
    </row>
    <row r="79" spans="2:16" ht="38.25" customHeight="1" x14ac:dyDescent="0.25">
      <c r="B79" s="101"/>
      <c r="C79" s="9" t="str">
        <f>+C78</f>
        <v xml:space="preserve">Choluteca </v>
      </c>
      <c r="D79" s="2" t="s">
        <v>338</v>
      </c>
      <c r="E79" s="2" t="s">
        <v>312</v>
      </c>
      <c r="F79" s="2" t="s">
        <v>189</v>
      </c>
      <c r="G79" s="59" t="s">
        <v>296</v>
      </c>
      <c r="H79" s="10">
        <v>1</v>
      </c>
      <c r="I79" s="57">
        <v>105000</v>
      </c>
      <c r="J79" s="57">
        <f t="shared" si="12"/>
        <v>105000</v>
      </c>
      <c r="K79" s="3">
        <v>12</v>
      </c>
      <c r="L79" s="12" t="s">
        <v>192</v>
      </c>
      <c r="M79" s="59" t="s">
        <v>196</v>
      </c>
      <c r="N79" s="67" t="s">
        <v>195</v>
      </c>
      <c r="O79" s="74">
        <v>207</v>
      </c>
      <c r="P79" s="81">
        <f t="shared" si="11"/>
        <v>207</v>
      </c>
    </row>
    <row r="80" spans="2:16" ht="48" x14ac:dyDescent="0.25">
      <c r="B80" s="101"/>
      <c r="C80" s="9" t="str">
        <f>+C79</f>
        <v xml:space="preserve">Choluteca </v>
      </c>
      <c r="D80" s="9" t="s">
        <v>190</v>
      </c>
      <c r="E80" s="2" t="s">
        <v>242</v>
      </c>
      <c r="F80" s="2" t="s">
        <v>189</v>
      </c>
      <c r="G80" s="59" t="s">
        <v>296</v>
      </c>
      <c r="H80" s="10">
        <v>1</v>
      </c>
      <c r="I80" s="57">
        <v>105000</v>
      </c>
      <c r="J80" s="57">
        <f t="shared" si="12"/>
        <v>105000</v>
      </c>
      <c r="K80" s="3">
        <v>8</v>
      </c>
      <c r="L80" s="12" t="s">
        <v>192</v>
      </c>
      <c r="M80" s="59" t="s">
        <v>196</v>
      </c>
      <c r="N80" s="67" t="s">
        <v>195</v>
      </c>
      <c r="O80" s="74">
        <v>207</v>
      </c>
      <c r="P80" s="81">
        <f t="shared" si="11"/>
        <v>207</v>
      </c>
    </row>
    <row r="81" spans="2:16" ht="48" x14ac:dyDescent="0.25">
      <c r="B81" s="101"/>
      <c r="C81" s="9" t="str">
        <f>+C80</f>
        <v xml:space="preserve">Choluteca </v>
      </c>
      <c r="D81" s="9" t="s">
        <v>190</v>
      </c>
      <c r="E81" s="2" t="s">
        <v>243</v>
      </c>
      <c r="F81" s="2" t="s">
        <v>189</v>
      </c>
      <c r="G81" s="59" t="s">
        <v>296</v>
      </c>
      <c r="H81" s="10">
        <v>1</v>
      </c>
      <c r="I81" s="57">
        <v>105000</v>
      </c>
      <c r="J81" s="57">
        <f t="shared" si="12"/>
        <v>105000</v>
      </c>
      <c r="K81" s="3">
        <v>9</v>
      </c>
      <c r="L81" s="12" t="s">
        <v>192</v>
      </c>
      <c r="M81" s="59" t="s">
        <v>196</v>
      </c>
      <c r="N81" s="67" t="s">
        <v>195</v>
      </c>
      <c r="O81" s="74">
        <v>207</v>
      </c>
      <c r="P81" s="81">
        <f t="shared" si="11"/>
        <v>207</v>
      </c>
    </row>
    <row r="82" spans="2:16" ht="48" x14ac:dyDescent="0.25">
      <c r="B82" s="101"/>
      <c r="C82" s="9" t="str">
        <f>+C81</f>
        <v xml:space="preserve">Choluteca </v>
      </c>
      <c r="D82" s="9" t="s">
        <v>190</v>
      </c>
      <c r="E82" s="9" t="s">
        <v>197</v>
      </c>
      <c r="F82" s="2" t="s">
        <v>189</v>
      </c>
      <c r="G82" s="59" t="s">
        <v>296</v>
      </c>
      <c r="H82" s="10">
        <v>3</v>
      </c>
      <c r="I82" s="57">
        <v>105000</v>
      </c>
      <c r="J82" s="57">
        <f t="shared" si="12"/>
        <v>315000</v>
      </c>
      <c r="K82" s="3">
        <v>80</v>
      </c>
      <c r="L82" s="12" t="s">
        <v>192</v>
      </c>
      <c r="M82" s="59" t="s">
        <v>196</v>
      </c>
      <c r="N82" s="67" t="s">
        <v>195</v>
      </c>
      <c r="O82" s="74">
        <v>207</v>
      </c>
      <c r="P82" s="81">
        <f t="shared" si="11"/>
        <v>621</v>
      </c>
    </row>
    <row r="83" spans="2:16" ht="48" x14ac:dyDescent="0.25">
      <c r="B83" s="101"/>
      <c r="C83" s="9" t="s">
        <v>4</v>
      </c>
      <c r="D83" s="9" t="s">
        <v>199</v>
      </c>
      <c r="E83" s="9" t="s">
        <v>244</v>
      </c>
      <c r="F83" s="2" t="s">
        <v>189</v>
      </c>
      <c r="G83" s="59" t="s">
        <v>296</v>
      </c>
      <c r="H83" s="10">
        <v>3</v>
      </c>
      <c r="I83" s="57">
        <v>105000</v>
      </c>
      <c r="J83" s="57">
        <f>+I83*H83</f>
        <v>315000</v>
      </c>
      <c r="K83" s="3">
        <v>80</v>
      </c>
      <c r="L83" s="12" t="s">
        <v>192</v>
      </c>
      <c r="M83" s="59" t="s">
        <v>196</v>
      </c>
      <c r="N83" s="67" t="s">
        <v>193</v>
      </c>
      <c r="O83" s="74">
        <v>207</v>
      </c>
      <c r="P83" s="81">
        <f t="shared" si="11"/>
        <v>621</v>
      </c>
    </row>
    <row r="84" spans="2:16" ht="48" x14ac:dyDescent="0.25">
      <c r="B84" s="101"/>
      <c r="C84" s="9" t="s">
        <v>4</v>
      </c>
      <c r="D84" s="9" t="s">
        <v>199</v>
      </c>
      <c r="E84" s="9" t="s">
        <v>245</v>
      </c>
      <c r="F84" s="2" t="s">
        <v>189</v>
      </c>
      <c r="G84" s="59" t="s">
        <v>296</v>
      </c>
      <c r="H84" s="10">
        <v>3</v>
      </c>
      <c r="I84" s="57">
        <v>105000</v>
      </c>
      <c r="J84" s="57">
        <f>+I84*H84</f>
        <v>315000</v>
      </c>
      <c r="K84" s="3">
        <v>80</v>
      </c>
      <c r="L84" s="12" t="s">
        <v>192</v>
      </c>
      <c r="M84" s="59" t="s">
        <v>196</v>
      </c>
      <c r="N84" s="67" t="s">
        <v>193</v>
      </c>
      <c r="O84" s="74">
        <v>207</v>
      </c>
      <c r="P84" s="81">
        <f t="shared" si="11"/>
        <v>621</v>
      </c>
    </row>
    <row r="85" spans="2:16" ht="48" x14ac:dyDescent="0.25">
      <c r="B85" s="101"/>
      <c r="C85" s="9" t="s">
        <v>4</v>
      </c>
      <c r="D85" s="9" t="s">
        <v>199</v>
      </c>
      <c r="E85" s="9" t="s">
        <v>198</v>
      </c>
      <c r="F85" s="2" t="s">
        <v>189</v>
      </c>
      <c r="G85" s="59" t="s">
        <v>296</v>
      </c>
      <c r="H85" s="10">
        <v>3</v>
      </c>
      <c r="I85" s="57">
        <v>105000</v>
      </c>
      <c r="J85" s="57">
        <f>+I85*H85</f>
        <v>315000</v>
      </c>
      <c r="K85" s="3">
        <v>80</v>
      </c>
      <c r="L85" s="12" t="s">
        <v>192</v>
      </c>
      <c r="M85" s="59" t="s">
        <v>196</v>
      </c>
      <c r="N85" s="67" t="s">
        <v>193</v>
      </c>
      <c r="O85" s="74">
        <v>207</v>
      </c>
      <c r="P85" s="81">
        <f t="shared" si="11"/>
        <v>621</v>
      </c>
    </row>
    <row r="86" spans="2:16" ht="48" x14ac:dyDescent="0.25">
      <c r="B86" s="101">
        <v>13</v>
      </c>
      <c r="C86" s="62" t="s">
        <v>284</v>
      </c>
      <c r="D86" s="62" t="s">
        <v>329</v>
      </c>
      <c r="E86" s="12" t="s">
        <v>254</v>
      </c>
      <c r="F86" s="2" t="s">
        <v>252</v>
      </c>
      <c r="G86" s="62" t="s">
        <v>253</v>
      </c>
      <c r="H86" s="21">
        <v>2</v>
      </c>
      <c r="I86" s="66">
        <v>287000</v>
      </c>
      <c r="J86" s="57">
        <f t="shared" ref="J86:J105" si="13">+I86*H86</f>
        <v>574000</v>
      </c>
      <c r="K86" s="52">
        <v>57</v>
      </c>
      <c r="L86" s="9" t="s">
        <v>11</v>
      </c>
      <c r="M86" s="10" t="s">
        <v>257</v>
      </c>
      <c r="N86" s="55" t="s">
        <v>258</v>
      </c>
      <c r="O86" s="77">
        <v>535</v>
      </c>
      <c r="P86" s="76">
        <f t="shared" ref="P86:P105" si="14">O86*H86</f>
        <v>1070</v>
      </c>
    </row>
    <row r="87" spans="2:16" ht="48" x14ac:dyDescent="0.25">
      <c r="B87" s="101"/>
      <c r="C87" s="62" t="s">
        <v>284</v>
      </c>
      <c r="D87" s="62" t="s">
        <v>154</v>
      </c>
      <c r="E87" s="12" t="s">
        <v>254</v>
      </c>
      <c r="F87" s="2" t="s">
        <v>252</v>
      </c>
      <c r="G87" s="62" t="s">
        <v>253</v>
      </c>
      <c r="H87" s="21">
        <v>2</v>
      </c>
      <c r="I87" s="66">
        <v>287000</v>
      </c>
      <c r="J87" s="57">
        <f t="shared" si="13"/>
        <v>574000</v>
      </c>
      <c r="K87" s="52">
        <v>57</v>
      </c>
      <c r="L87" s="9" t="s">
        <v>11</v>
      </c>
      <c r="M87" s="10" t="s">
        <v>257</v>
      </c>
      <c r="N87" s="55" t="s">
        <v>258</v>
      </c>
      <c r="O87" s="77">
        <v>535</v>
      </c>
      <c r="P87" s="76">
        <f t="shared" si="14"/>
        <v>1070</v>
      </c>
    </row>
    <row r="88" spans="2:16" ht="48" x14ac:dyDescent="0.25">
      <c r="B88" s="101"/>
      <c r="C88" s="62" t="s">
        <v>284</v>
      </c>
      <c r="D88" s="62" t="s">
        <v>255</v>
      </c>
      <c r="E88" s="12" t="s">
        <v>254</v>
      </c>
      <c r="F88" s="2" t="s">
        <v>252</v>
      </c>
      <c r="G88" s="62" t="s">
        <v>253</v>
      </c>
      <c r="H88" s="21">
        <v>2</v>
      </c>
      <c r="I88" s="66">
        <v>287000</v>
      </c>
      <c r="J88" s="57">
        <f t="shared" si="13"/>
        <v>574000</v>
      </c>
      <c r="K88" s="52">
        <v>57</v>
      </c>
      <c r="L88" s="9" t="s">
        <v>11</v>
      </c>
      <c r="M88" s="10" t="s">
        <v>257</v>
      </c>
      <c r="N88" s="55" t="s">
        <v>258</v>
      </c>
      <c r="O88" s="77">
        <v>535</v>
      </c>
      <c r="P88" s="76">
        <f t="shared" si="14"/>
        <v>1070</v>
      </c>
    </row>
    <row r="89" spans="2:16" ht="48" x14ac:dyDescent="0.25">
      <c r="B89" s="101"/>
      <c r="C89" s="62" t="s">
        <v>284</v>
      </c>
      <c r="D89" s="62" t="s">
        <v>256</v>
      </c>
      <c r="E89" s="12" t="s">
        <v>254</v>
      </c>
      <c r="F89" s="2" t="s">
        <v>252</v>
      </c>
      <c r="G89" s="62" t="s">
        <v>253</v>
      </c>
      <c r="H89" s="21">
        <v>2</v>
      </c>
      <c r="I89" s="66">
        <v>287000</v>
      </c>
      <c r="J89" s="57">
        <f t="shared" si="13"/>
        <v>574000</v>
      </c>
      <c r="K89" s="52">
        <v>57</v>
      </c>
      <c r="L89" s="9" t="s">
        <v>11</v>
      </c>
      <c r="M89" s="10" t="s">
        <v>257</v>
      </c>
      <c r="N89" s="55" t="s">
        <v>258</v>
      </c>
      <c r="O89" s="77">
        <v>535</v>
      </c>
      <c r="P89" s="76">
        <f t="shared" si="14"/>
        <v>1070</v>
      </c>
    </row>
    <row r="90" spans="2:16" ht="36" x14ac:dyDescent="0.25">
      <c r="B90" s="101"/>
      <c r="C90" s="62" t="s">
        <v>47</v>
      </c>
      <c r="D90" s="62" t="s">
        <v>147</v>
      </c>
      <c r="E90" s="12" t="s">
        <v>259</v>
      </c>
      <c r="F90" s="2" t="s">
        <v>252</v>
      </c>
      <c r="G90" s="62" t="s">
        <v>253</v>
      </c>
      <c r="H90" s="21">
        <v>3</v>
      </c>
      <c r="I90" s="66">
        <v>287000</v>
      </c>
      <c r="J90" s="57">
        <f t="shared" si="13"/>
        <v>861000</v>
      </c>
      <c r="K90" s="52">
        <v>17</v>
      </c>
      <c r="L90" s="9" t="s">
        <v>11</v>
      </c>
      <c r="M90" s="10" t="s">
        <v>257</v>
      </c>
      <c r="N90" s="55" t="s">
        <v>261</v>
      </c>
      <c r="O90" s="77">
        <v>535</v>
      </c>
      <c r="P90" s="76">
        <f t="shared" si="14"/>
        <v>1605</v>
      </c>
    </row>
    <row r="91" spans="2:16" ht="36" x14ac:dyDescent="0.25">
      <c r="B91" s="101"/>
      <c r="C91" s="62" t="s">
        <v>47</v>
      </c>
      <c r="D91" s="62" t="s">
        <v>48</v>
      </c>
      <c r="E91" s="12" t="s">
        <v>259</v>
      </c>
      <c r="F91" s="2" t="s">
        <v>252</v>
      </c>
      <c r="G91" s="62" t="s">
        <v>253</v>
      </c>
      <c r="H91" s="21">
        <v>3</v>
      </c>
      <c r="I91" s="66">
        <v>287000</v>
      </c>
      <c r="J91" s="57">
        <f t="shared" si="13"/>
        <v>861000</v>
      </c>
      <c r="K91" s="52">
        <v>17</v>
      </c>
      <c r="L91" s="9" t="s">
        <v>11</v>
      </c>
      <c r="M91" s="10" t="s">
        <v>257</v>
      </c>
      <c r="N91" s="55" t="s">
        <v>261</v>
      </c>
      <c r="O91" s="77">
        <v>535</v>
      </c>
      <c r="P91" s="76">
        <f t="shared" si="14"/>
        <v>1605</v>
      </c>
    </row>
    <row r="92" spans="2:16" ht="36" x14ac:dyDescent="0.25">
      <c r="B92" s="101"/>
      <c r="C92" s="62" t="s">
        <v>47</v>
      </c>
      <c r="D92" s="62" t="s">
        <v>49</v>
      </c>
      <c r="E92" s="12" t="s">
        <v>259</v>
      </c>
      <c r="F92" s="2" t="s">
        <v>252</v>
      </c>
      <c r="G92" s="62" t="s">
        <v>253</v>
      </c>
      <c r="H92" s="21">
        <v>4</v>
      </c>
      <c r="I92" s="57">
        <v>287000</v>
      </c>
      <c r="J92" s="57">
        <f t="shared" si="13"/>
        <v>1148000</v>
      </c>
      <c r="K92" s="3">
        <v>17</v>
      </c>
      <c r="L92" s="9" t="s">
        <v>11</v>
      </c>
      <c r="M92" s="10" t="s">
        <v>257</v>
      </c>
      <c r="N92" s="30" t="s">
        <v>261</v>
      </c>
      <c r="O92" s="77">
        <v>535</v>
      </c>
      <c r="P92" s="76">
        <f t="shared" si="14"/>
        <v>2140</v>
      </c>
    </row>
    <row r="93" spans="2:16" ht="36" x14ac:dyDescent="0.25">
      <c r="B93" s="101"/>
      <c r="C93" s="62" t="s">
        <v>47</v>
      </c>
      <c r="D93" s="62" t="s">
        <v>64</v>
      </c>
      <c r="E93" s="12" t="s">
        <v>259</v>
      </c>
      <c r="F93" s="2" t="s">
        <v>252</v>
      </c>
      <c r="G93" s="62" t="s">
        <v>253</v>
      </c>
      <c r="H93" s="21">
        <v>3</v>
      </c>
      <c r="I93" s="57">
        <v>287000</v>
      </c>
      <c r="J93" s="57">
        <f t="shared" si="13"/>
        <v>861000</v>
      </c>
      <c r="K93" s="3">
        <v>17</v>
      </c>
      <c r="L93" s="9" t="s">
        <v>11</v>
      </c>
      <c r="M93" s="10" t="s">
        <v>257</v>
      </c>
      <c r="N93" s="30" t="s">
        <v>261</v>
      </c>
      <c r="O93" s="77">
        <v>535</v>
      </c>
      <c r="P93" s="76">
        <f t="shared" si="14"/>
        <v>1605</v>
      </c>
    </row>
    <row r="94" spans="2:16" ht="36" x14ac:dyDescent="0.25">
      <c r="B94" s="101"/>
      <c r="C94" s="62" t="s">
        <v>285</v>
      </c>
      <c r="D94" s="62" t="s">
        <v>260</v>
      </c>
      <c r="E94" s="12" t="s">
        <v>259</v>
      </c>
      <c r="F94" s="2" t="s">
        <v>252</v>
      </c>
      <c r="G94" s="62" t="s">
        <v>253</v>
      </c>
      <c r="H94" s="21">
        <v>5</v>
      </c>
      <c r="I94" s="57">
        <v>287000</v>
      </c>
      <c r="J94" s="57">
        <f t="shared" si="13"/>
        <v>1435000</v>
      </c>
      <c r="K94" s="3">
        <v>17</v>
      </c>
      <c r="L94" s="9" t="s">
        <v>11</v>
      </c>
      <c r="M94" s="10" t="s">
        <v>257</v>
      </c>
      <c r="N94" s="30" t="s">
        <v>261</v>
      </c>
      <c r="O94" s="77">
        <v>535</v>
      </c>
      <c r="P94" s="76">
        <f t="shared" si="14"/>
        <v>2675</v>
      </c>
    </row>
    <row r="95" spans="2:16" ht="36" x14ac:dyDescent="0.25">
      <c r="B95" s="101"/>
      <c r="C95" s="62" t="s">
        <v>45</v>
      </c>
      <c r="D95" s="62" t="s">
        <v>263</v>
      </c>
      <c r="E95" s="12" t="s">
        <v>262</v>
      </c>
      <c r="F95" s="2" t="s">
        <v>252</v>
      </c>
      <c r="G95" s="62" t="s">
        <v>253</v>
      </c>
      <c r="H95" s="21">
        <v>2</v>
      </c>
      <c r="I95" s="57">
        <v>287000</v>
      </c>
      <c r="J95" s="57">
        <f t="shared" si="13"/>
        <v>574000</v>
      </c>
      <c r="K95" s="3">
        <v>39</v>
      </c>
      <c r="L95" s="9" t="s">
        <v>11</v>
      </c>
      <c r="M95" s="10" t="s">
        <v>257</v>
      </c>
      <c r="N95" s="30" t="s">
        <v>265</v>
      </c>
      <c r="O95" s="77">
        <v>535</v>
      </c>
      <c r="P95" s="76">
        <f t="shared" si="14"/>
        <v>1070</v>
      </c>
    </row>
    <row r="96" spans="2:16" ht="36" x14ac:dyDescent="0.25">
      <c r="B96" s="101"/>
      <c r="C96" s="62" t="s">
        <v>280</v>
      </c>
      <c r="D96" s="62" t="s">
        <v>264</v>
      </c>
      <c r="E96" s="12" t="s">
        <v>262</v>
      </c>
      <c r="F96" s="2" t="s">
        <v>252</v>
      </c>
      <c r="G96" s="62" t="s">
        <v>253</v>
      </c>
      <c r="H96" s="21">
        <v>2</v>
      </c>
      <c r="I96" s="57">
        <v>287000</v>
      </c>
      <c r="J96" s="57">
        <f t="shared" si="13"/>
        <v>574000</v>
      </c>
      <c r="K96" s="3">
        <v>39</v>
      </c>
      <c r="L96" s="9" t="s">
        <v>11</v>
      </c>
      <c r="M96" s="10" t="s">
        <v>257</v>
      </c>
      <c r="N96" s="30" t="s">
        <v>265</v>
      </c>
      <c r="O96" s="77">
        <v>535</v>
      </c>
      <c r="P96" s="76">
        <f t="shared" si="14"/>
        <v>1070</v>
      </c>
    </row>
    <row r="97" spans="2:16" ht="24" x14ac:dyDescent="0.25">
      <c r="B97" s="101"/>
      <c r="C97" s="62" t="s">
        <v>36</v>
      </c>
      <c r="D97" s="62" t="s">
        <v>301</v>
      </c>
      <c r="E97" s="12" t="s">
        <v>266</v>
      </c>
      <c r="F97" s="2" t="s">
        <v>252</v>
      </c>
      <c r="G97" s="62" t="s">
        <v>253</v>
      </c>
      <c r="H97" s="21">
        <v>2</v>
      </c>
      <c r="I97" s="57">
        <v>287000</v>
      </c>
      <c r="J97" s="57">
        <f t="shared" si="13"/>
        <v>574000</v>
      </c>
      <c r="K97" s="3">
        <v>8</v>
      </c>
      <c r="L97" s="9" t="s">
        <v>11</v>
      </c>
      <c r="M97" s="10" t="s">
        <v>257</v>
      </c>
      <c r="N97" s="16"/>
      <c r="O97" s="77">
        <v>535</v>
      </c>
      <c r="P97" s="76">
        <f t="shared" si="14"/>
        <v>1070</v>
      </c>
    </row>
    <row r="98" spans="2:16" ht="24" x14ac:dyDescent="0.25">
      <c r="B98" s="101"/>
      <c r="C98" s="62" t="s">
        <v>36</v>
      </c>
      <c r="D98" s="62" t="s">
        <v>267</v>
      </c>
      <c r="E98" s="12" t="s">
        <v>266</v>
      </c>
      <c r="F98" s="2" t="s">
        <v>252</v>
      </c>
      <c r="G98" s="62" t="s">
        <v>253</v>
      </c>
      <c r="H98" s="21">
        <v>2</v>
      </c>
      <c r="I98" s="57">
        <v>287000</v>
      </c>
      <c r="J98" s="57">
        <f t="shared" si="13"/>
        <v>574000</v>
      </c>
      <c r="K98" s="3">
        <v>8</v>
      </c>
      <c r="L98" s="9" t="s">
        <v>11</v>
      </c>
      <c r="M98" s="10" t="s">
        <v>257</v>
      </c>
      <c r="N98" s="16"/>
      <c r="O98" s="77">
        <v>535</v>
      </c>
      <c r="P98" s="76">
        <f t="shared" si="14"/>
        <v>1070</v>
      </c>
    </row>
    <row r="99" spans="2:16" ht="24" x14ac:dyDescent="0.25">
      <c r="B99" s="101"/>
      <c r="C99" s="62" t="s">
        <v>36</v>
      </c>
      <c r="D99" s="62" t="s">
        <v>268</v>
      </c>
      <c r="E99" s="12" t="s">
        <v>266</v>
      </c>
      <c r="F99" s="2" t="s">
        <v>252</v>
      </c>
      <c r="G99" s="62" t="s">
        <v>253</v>
      </c>
      <c r="H99" s="21">
        <v>2</v>
      </c>
      <c r="I99" s="57">
        <v>287000</v>
      </c>
      <c r="J99" s="57">
        <f t="shared" si="13"/>
        <v>574000</v>
      </c>
      <c r="K99" s="3">
        <v>8</v>
      </c>
      <c r="L99" s="9" t="s">
        <v>11</v>
      </c>
      <c r="M99" s="10" t="s">
        <v>257</v>
      </c>
      <c r="N99" s="30" t="s">
        <v>273</v>
      </c>
      <c r="O99" s="77">
        <v>535</v>
      </c>
      <c r="P99" s="76">
        <f t="shared" si="14"/>
        <v>1070</v>
      </c>
    </row>
    <row r="100" spans="2:16" ht="36" x14ac:dyDescent="0.25">
      <c r="B100" s="101"/>
      <c r="C100" s="62" t="s">
        <v>172</v>
      </c>
      <c r="D100" s="62" t="s">
        <v>270</v>
      </c>
      <c r="E100" s="59" t="s">
        <v>269</v>
      </c>
      <c r="F100" s="2" t="s">
        <v>252</v>
      </c>
      <c r="G100" s="62" t="s">
        <v>253</v>
      </c>
      <c r="H100" s="21">
        <v>2</v>
      </c>
      <c r="I100" s="57">
        <v>287000</v>
      </c>
      <c r="J100" s="57">
        <f t="shared" si="13"/>
        <v>574000</v>
      </c>
      <c r="K100" s="10">
        <v>15</v>
      </c>
      <c r="L100" s="2" t="s">
        <v>272</v>
      </c>
      <c r="M100" s="10" t="s">
        <v>257</v>
      </c>
      <c r="N100" s="30" t="s">
        <v>273</v>
      </c>
      <c r="O100" s="77">
        <v>535</v>
      </c>
      <c r="P100" s="76">
        <f t="shared" si="14"/>
        <v>1070</v>
      </c>
    </row>
    <row r="101" spans="2:16" ht="36" x14ac:dyDescent="0.25">
      <c r="B101" s="101"/>
      <c r="C101" s="62" t="s">
        <v>172</v>
      </c>
      <c r="D101" s="62" t="s">
        <v>44</v>
      </c>
      <c r="E101" s="59" t="s">
        <v>269</v>
      </c>
      <c r="F101" s="2" t="s">
        <v>252</v>
      </c>
      <c r="G101" s="62" t="s">
        <v>253</v>
      </c>
      <c r="H101" s="21">
        <v>2</v>
      </c>
      <c r="I101" s="57">
        <v>287000</v>
      </c>
      <c r="J101" s="57">
        <f t="shared" si="13"/>
        <v>574000</v>
      </c>
      <c r="K101" s="10">
        <v>15</v>
      </c>
      <c r="L101" s="2" t="s">
        <v>272</v>
      </c>
      <c r="M101" s="10" t="s">
        <v>257</v>
      </c>
      <c r="N101" s="30" t="s">
        <v>273</v>
      </c>
      <c r="O101" s="77">
        <v>535</v>
      </c>
      <c r="P101" s="76">
        <f t="shared" si="14"/>
        <v>1070</v>
      </c>
    </row>
    <row r="102" spans="2:16" ht="36" x14ac:dyDescent="0.25">
      <c r="B102" s="101"/>
      <c r="C102" s="9" t="s">
        <v>172</v>
      </c>
      <c r="D102" s="9" t="s">
        <v>204</v>
      </c>
      <c r="E102" s="59" t="s">
        <v>269</v>
      </c>
      <c r="F102" s="2" t="s">
        <v>252</v>
      </c>
      <c r="G102" s="62" t="s">
        <v>253</v>
      </c>
      <c r="H102" s="21">
        <v>2</v>
      </c>
      <c r="I102" s="57">
        <v>287000</v>
      </c>
      <c r="J102" s="57">
        <f t="shared" si="13"/>
        <v>574000</v>
      </c>
      <c r="K102" s="10">
        <v>15</v>
      </c>
      <c r="L102" s="2" t="s">
        <v>272</v>
      </c>
      <c r="M102" s="10" t="s">
        <v>257</v>
      </c>
      <c r="N102" s="30" t="s">
        <v>273</v>
      </c>
      <c r="O102" s="77">
        <v>535</v>
      </c>
      <c r="P102" s="76">
        <f t="shared" si="14"/>
        <v>1070</v>
      </c>
    </row>
    <row r="103" spans="2:16" ht="36" x14ac:dyDescent="0.25">
      <c r="B103" s="101"/>
      <c r="C103" s="9" t="s">
        <v>172</v>
      </c>
      <c r="D103" s="9" t="s">
        <v>271</v>
      </c>
      <c r="E103" s="59" t="s">
        <v>269</v>
      </c>
      <c r="F103" s="2" t="s">
        <v>252</v>
      </c>
      <c r="G103" s="62" t="s">
        <v>253</v>
      </c>
      <c r="H103" s="21">
        <v>2</v>
      </c>
      <c r="I103" s="57">
        <v>287000</v>
      </c>
      <c r="J103" s="57">
        <f t="shared" si="13"/>
        <v>574000</v>
      </c>
      <c r="K103" s="10">
        <v>15</v>
      </c>
      <c r="L103" s="2" t="s">
        <v>272</v>
      </c>
      <c r="M103" s="10" t="s">
        <v>257</v>
      </c>
      <c r="N103" s="30" t="s">
        <v>273</v>
      </c>
      <c r="O103" s="77">
        <v>535</v>
      </c>
      <c r="P103" s="76">
        <f t="shared" si="14"/>
        <v>1070</v>
      </c>
    </row>
    <row r="104" spans="2:16" ht="36" x14ac:dyDescent="0.25">
      <c r="B104" s="101"/>
      <c r="C104" s="9" t="s">
        <v>172</v>
      </c>
      <c r="D104" s="9" t="s">
        <v>302</v>
      </c>
      <c r="E104" s="59" t="s">
        <v>269</v>
      </c>
      <c r="F104" s="2" t="s">
        <v>252</v>
      </c>
      <c r="G104" s="62" t="s">
        <v>253</v>
      </c>
      <c r="H104" s="21">
        <v>2</v>
      </c>
      <c r="I104" s="57">
        <v>287000</v>
      </c>
      <c r="J104" s="57">
        <f t="shared" si="13"/>
        <v>574000</v>
      </c>
      <c r="K104" s="10">
        <v>15</v>
      </c>
      <c r="L104" s="2" t="s">
        <v>272</v>
      </c>
      <c r="M104" s="10" t="s">
        <v>257</v>
      </c>
      <c r="N104" s="30" t="s">
        <v>273</v>
      </c>
      <c r="O104" s="77">
        <v>535</v>
      </c>
      <c r="P104" s="76">
        <f t="shared" si="14"/>
        <v>1070</v>
      </c>
    </row>
    <row r="105" spans="2:16" ht="36" x14ac:dyDescent="0.25">
      <c r="B105" s="101"/>
      <c r="C105" s="9" t="s">
        <v>6</v>
      </c>
      <c r="D105" s="9" t="s">
        <v>275</v>
      </c>
      <c r="E105" s="59" t="s">
        <v>274</v>
      </c>
      <c r="F105" s="2" t="s">
        <v>252</v>
      </c>
      <c r="G105" s="62" t="s">
        <v>253</v>
      </c>
      <c r="H105" s="21">
        <v>4</v>
      </c>
      <c r="I105" s="57">
        <v>287000</v>
      </c>
      <c r="J105" s="57">
        <f t="shared" si="13"/>
        <v>1148000</v>
      </c>
      <c r="K105" s="10">
        <v>15</v>
      </c>
      <c r="L105" s="2" t="s">
        <v>272</v>
      </c>
      <c r="M105" s="10" t="s">
        <v>257</v>
      </c>
      <c r="N105" s="30" t="s">
        <v>276</v>
      </c>
      <c r="O105" s="77">
        <v>535</v>
      </c>
      <c r="P105" s="76">
        <f t="shared" si="14"/>
        <v>2140</v>
      </c>
    </row>
    <row r="106" spans="2:16" x14ac:dyDescent="0.25">
      <c r="B106" s="1"/>
      <c r="C106" s="24" t="s">
        <v>277</v>
      </c>
      <c r="D106" s="24"/>
      <c r="E106" s="24"/>
      <c r="F106" s="24"/>
      <c r="G106" s="24"/>
      <c r="H106" s="72">
        <f>SUM(H3:H105)</f>
        <v>775</v>
      </c>
      <c r="I106" s="24"/>
      <c r="J106" s="34">
        <f>SUM(J48:J85)</f>
        <v>117127562.2</v>
      </c>
      <c r="K106" s="38">
        <f>SUM(K3:K85)</f>
        <v>6749</v>
      </c>
      <c r="L106" s="24"/>
      <c r="M106" s="24"/>
      <c r="N106" s="24"/>
      <c r="O106" s="84"/>
      <c r="P106" s="84">
        <f>SUM(P3:P85)</f>
        <v>621618</v>
      </c>
    </row>
    <row r="107" spans="2:16" x14ac:dyDescent="0.25">
      <c r="B107" s="1"/>
      <c r="C107" s="100" t="s">
        <v>402</v>
      </c>
      <c r="D107" s="100"/>
      <c r="E107" s="100"/>
      <c r="F107" s="100"/>
      <c r="G107" s="100"/>
      <c r="H107" s="26"/>
      <c r="I107" s="25">
        <f>+I106/H106</f>
        <v>0</v>
      </c>
      <c r="J107" s="25">
        <f>+J106/H106</f>
        <v>151132.33832258065</v>
      </c>
      <c r="K107" s="27"/>
      <c r="L107" s="28"/>
      <c r="M107" s="26"/>
      <c r="N107" s="26"/>
      <c r="O107" s="26"/>
      <c r="P107" s="26"/>
    </row>
    <row r="109" spans="2:16" ht="18.75" x14ac:dyDescent="0.3">
      <c r="B109" s="85" t="s">
        <v>397</v>
      </c>
      <c r="C109" s="85"/>
      <c r="D109" s="85"/>
      <c r="E109" s="85"/>
      <c r="F109" s="85"/>
      <c r="G109" s="85"/>
      <c r="H109" s="85"/>
      <c r="I109" s="85"/>
      <c r="J109" s="85"/>
      <c r="K109" s="85"/>
      <c r="L109" s="85"/>
      <c r="M109" s="85"/>
      <c r="N109" s="85"/>
    </row>
    <row r="111" spans="2:16" ht="48" x14ac:dyDescent="0.25">
      <c r="B111" s="5" t="s">
        <v>319</v>
      </c>
      <c r="C111" s="5" t="s">
        <v>8</v>
      </c>
      <c r="D111" s="5" t="s">
        <v>0</v>
      </c>
      <c r="E111" s="6" t="s">
        <v>16</v>
      </c>
      <c r="F111" s="6" t="s">
        <v>12</v>
      </c>
      <c r="G111" s="6" t="s">
        <v>14</v>
      </c>
      <c r="H111" s="6" t="s">
        <v>316</v>
      </c>
      <c r="I111" s="6" t="s">
        <v>317</v>
      </c>
      <c r="J111" s="6" t="s">
        <v>10</v>
      </c>
      <c r="K111" s="6" t="s">
        <v>1</v>
      </c>
      <c r="L111" s="7" t="s">
        <v>2</v>
      </c>
      <c r="M111" s="7" t="s">
        <v>3</v>
      </c>
      <c r="N111" s="7" t="s">
        <v>318</v>
      </c>
      <c r="O111" s="8" t="s">
        <v>326</v>
      </c>
      <c r="P111" s="8" t="s">
        <v>327</v>
      </c>
    </row>
    <row r="112" spans="2:16" ht="24" x14ac:dyDescent="0.25">
      <c r="B112" s="101">
        <v>14</v>
      </c>
      <c r="C112" s="9" t="s">
        <v>47</v>
      </c>
      <c r="D112" s="9" t="s">
        <v>59</v>
      </c>
      <c r="E112" s="9" t="s">
        <v>58</v>
      </c>
      <c r="F112" s="9" t="s">
        <v>305</v>
      </c>
      <c r="G112" s="9" t="s">
        <v>282</v>
      </c>
      <c r="H112" s="10">
        <v>2</v>
      </c>
      <c r="I112" s="57">
        <v>832714</v>
      </c>
      <c r="J112" s="57">
        <f t="shared" ref="J112:J141" si="15">+I112*H112</f>
        <v>1665428</v>
      </c>
      <c r="K112" s="10">
        <v>27</v>
      </c>
      <c r="L112" s="9" t="s">
        <v>65</v>
      </c>
      <c r="M112" s="10" t="s">
        <v>66</v>
      </c>
      <c r="N112" s="53" t="s">
        <v>86</v>
      </c>
      <c r="O112" s="75">
        <f>3621.12/12</f>
        <v>301.76</v>
      </c>
      <c r="P112" s="76">
        <f>O112*H112</f>
        <v>603.52</v>
      </c>
    </row>
    <row r="113" spans="2:16" ht="24" x14ac:dyDescent="0.25">
      <c r="B113" s="101"/>
      <c r="C113" s="9" t="s">
        <v>47</v>
      </c>
      <c r="D113" s="9" t="s">
        <v>60</v>
      </c>
      <c r="E113" s="9" t="s">
        <v>58</v>
      </c>
      <c r="F113" s="9" t="s">
        <v>305</v>
      </c>
      <c r="G113" s="9" t="s">
        <v>282</v>
      </c>
      <c r="H113" s="10">
        <v>2</v>
      </c>
      <c r="I113" s="57">
        <v>832714</v>
      </c>
      <c r="J113" s="57">
        <f t="shared" si="15"/>
        <v>1665428</v>
      </c>
      <c r="K113" s="10">
        <v>27</v>
      </c>
      <c r="L113" s="9" t="s">
        <v>65</v>
      </c>
      <c r="M113" s="10" t="s">
        <v>66</v>
      </c>
      <c r="N113" s="53" t="s">
        <v>87</v>
      </c>
      <c r="O113" s="75">
        <f t="shared" ref="O113:O134" si="16">3621.12/12</f>
        <v>301.76</v>
      </c>
      <c r="P113" s="76">
        <f t="shared" ref="P113:P145" si="17">O113*H113</f>
        <v>603.52</v>
      </c>
    </row>
    <row r="114" spans="2:16" ht="24" x14ac:dyDescent="0.25">
      <c r="B114" s="101"/>
      <c r="C114" s="9" t="s">
        <v>47</v>
      </c>
      <c r="D114" s="9" t="s">
        <v>61</v>
      </c>
      <c r="E114" s="9" t="s">
        <v>58</v>
      </c>
      <c r="F114" s="9" t="s">
        <v>305</v>
      </c>
      <c r="G114" s="9" t="s">
        <v>282</v>
      </c>
      <c r="H114" s="10">
        <v>2</v>
      </c>
      <c r="I114" s="57">
        <v>832714</v>
      </c>
      <c r="J114" s="57">
        <f t="shared" si="15"/>
        <v>1665428</v>
      </c>
      <c r="K114" s="10">
        <v>27</v>
      </c>
      <c r="L114" s="9" t="s">
        <v>65</v>
      </c>
      <c r="M114" s="10" t="s">
        <v>66</v>
      </c>
      <c r="N114" s="53" t="s">
        <v>88</v>
      </c>
      <c r="O114" s="75">
        <f t="shared" si="16"/>
        <v>301.76</v>
      </c>
      <c r="P114" s="76">
        <f t="shared" si="17"/>
        <v>603.52</v>
      </c>
    </row>
    <row r="115" spans="2:16" ht="24" x14ac:dyDescent="0.25">
      <c r="B115" s="101"/>
      <c r="C115" s="9" t="s">
        <v>47</v>
      </c>
      <c r="D115" s="9" t="s">
        <v>49</v>
      </c>
      <c r="E115" s="9" t="s">
        <v>58</v>
      </c>
      <c r="F115" s="9" t="s">
        <v>305</v>
      </c>
      <c r="G115" s="9" t="s">
        <v>282</v>
      </c>
      <c r="H115" s="10">
        <v>3</v>
      </c>
      <c r="I115" s="57">
        <v>832714</v>
      </c>
      <c r="J115" s="57">
        <f t="shared" si="15"/>
        <v>2498142</v>
      </c>
      <c r="K115" s="10">
        <v>50</v>
      </c>
      <c r="L115" s="9" t="s">
        <v>65</v>
      </c>
      <c r="M115" s="10" t="s">
        <v>66</v>
      </c>
      <c r="N115" s="16" t="s">
        <v>89</v>
      </c>
      <c r="O115" s="75">
        <f t="shared" si="16"/>
        <v>301.76</v>
      </c>
      <c r="P115" s="76">
        <f t="shared" si="17"/>
        <v>905.28</v>
      </c>
    </row>
    <row r="116" spans="2:16" ht="24" x14ac:dyDescent="0.25">
      <c r="B116" s="101"/>
      <c r="C116" s="9" t="s">
        <v>47</v>
      </c>
      <c r="D116" s="9" t="s">
        <v>62</v>
      </c>
      <c r="E116" s="9" t="s">
        <v>58</v>
      </c>
      <c r="F116" s="9" t="s">
        <v>305</v>
      </c>
      <c r="G116" s="9" t="s">
        <v>282</v>
      </c>
      <c r="H116" s="10">
        <v>2</v>
      </c>
      <c r="I116" s="57">
        <v>832714</v>
      </c>
      <c r="J116" s="57">
        <f t="shared" si="15"/>
        <v>1665428</v>
      </c>
      <c r="K116" s="10">
        <v>60</v>
      </c>
      <c r="L116" s="9" t="s">
        <v>65</v>
      </c>
      <c r="M116" s="10" t="s">
        <v>66</v>
      </c>
      <c r="N116" s="16" t="s">
        <v>87</v>
      </c>
      <c r="O116" s="75">
        <f t="shared" si="16"/>
        <v>301.76</v>
      </c>
      <c r="P116" s="76">
        <f t="shared" si="17"/>
        <v>603.52</v>
      </c>
    </row>
    <row r="117" spans="2:16" ht="24" x14ac:dyDescent="0.25">
      <c r="B117" s="101"/>
      <c r="C117" s="9" t="s">
        <v>47</v>
      </c>
      <c r="D117" s="9" t="s">
        <v>63</v>
      </c>
      <c r="E117" s="9" t="s">
        <v>58</v>
      </c>
      <c r="F117" s="9" t="s">
        <v>305</v>
      </c>
      <c r="G117" s="9" t="s">
        <v>282</v>
      </c>
      <c r="H117" s="10">
        <v>2</v>
      </c>
      <c r="I117" s="57">
        <v>832714</v>
      </c>
      <c r="J117" s="57">
        <f t="shared" si="15"/>
        <v>1665428</v>
      </c>
      <c r="K117" s="10">
        <v>45</v>
      </c>
      <c r="L117" s="9" t="s">
        <v>65</v>
      </c>
      <c r="M117" s="10" t="s">
        <v>66</v>
      </c>
      <c r="N117" s="16" t="s">
        <v>89</v>
      </c>
      <c r="O117" s="75">
        <f t="shared" si="16"/>
        <v>301.76</v>
      </c>
      <c r="P117" s="76">
        <f t="shared" si="17"/>
        <v>603.52</v>
      </c>
    </row>
    <row r="118" spans="2:16" ht="24" x14ac:dyDescent="0.25">
      <c r="B118" s="101"/>
      <c r="C118" s="9" t="s">
        <v>47</v>
      </c>
      <c r="D118" s="9" t="s">
        <v>64</v>
      </c>
      <c r="E118" s="9" t="s">
        <v>58</v>
      </c>
      <c r="F118" s="9" t="s">
        <v>305</v>
      </c>
      <c r="G118" s="9" t="s">
        <v>282</v>
      </c>
      <c r="H118" s="10">
        <v>2</v>
      </c>
      <c r="I118" s="57">
        <v>832714</v>
      </c>
      <c r="J118" s="57">
        <f t="shared" si="15"/>
        <v>1665428</v>
      </c>
      <c r="K118" s="10">
        <v>45</v>
      </c>
      <c r="L118" s="9" t="s">
        <v>65</v>
      </c>
      <c r="M118" s="10" t="s">
        <v>66</v>
      </c>
      <c r="N118" s="16" t="s">
        <v>88</v>
      </c>
      <c r="O118" s="75">
        <f t="shared" si="16"/>
        <v>301.76</v>
      </c>
      <c r="P118" s="76">
        <f t="shared" si="17"/>
        <v>603.52</v>
      </c>
    </row>
    <row r="119" spans="2:16" ht="24" x14ac:dyDescent="0.25">
      <c r="B119" s="101"/>
      <c r="C119" s="9" t="s">
        <v>37</v>
      </c>
      <c r="D119" s="9" t="s">
        <v>68</v>
      </c>
      <c r="E119" s="9" t="s">
        <v>58</v>
      </c>
      <c r="F119" s="9" t="s">
        <v>305</v>
      </c>
      <c r="G119" s="9" t="s">
        <v>282</v>
      </c>
      <c r="H119" s="10">
        <v>2</v>
      </c>
      <c r="I119" s="57">
        <v>832714</v>
      </c>
      <c r="J119" s="57">
        <f t="shared" si="15"/>
        <v>1665428</v>
      </c>
      <c r="K119" s="10">
        <v>60</v>
      </c>
      <c r="L119" s="9" t="s">
        <v>65</v>
      </c>
      <c r="M119" s="10" t="s">
        <v>66</v>
      </c>
      <c r="N119" s="16" t="s">
        <v>90</v>
      </c>
      <c r="O119" s="75">
        <f t="shared" si="16"/>
        <v>301.76</v>
      </c>
      <c r="P119" s="76">
        <f t="shared" si="17"/>
        <v>603.52</v>
      </c>
    </row>
    <row r="120" spans="2:16" ht="24" x14ac:dyDescent="0.25">
      <c r="B120" s="101"/>
      <c r="C120" s="9" t="s">
        <v>37</v>
      </c>
      <c r="D120" s="9" t="s">
        <v>37</v>
      </c>
      <c r="E120" s="9" t="s">
        <v>58</v>
      </c>
      <c r="F120" s="9" t="s">
        <v>305</v>
      </c>
      <c r="G120" s="9" t="s">
        <v>282</v>
      </c>
      <c r="H120" s="10">
        <v>2</v>
      </c>
      <c r="I120" s="57">
        <v>832714</v>
      </c>
      <c r="J120" s="57">
        <f t="shared" si="15"/>
        <v>1665428</v>
      </c>
      <c r="K120" s="10">
        <v>60</v>
      </c>
      <c r="L120" s="9" t="s">
        <v>65</v>
      </c>
      <c r="M120" s="10" t="s">
        <v>66</v>
      </c>
      <c r="N120" s="16" t="s">
        <v>91</v>
      </c>
      <c r="O120" s="75">
        <f t="shared" si="16"/>
        <v>301.76</v>
      </c>
      <c r="P120" s="76">
        <f t="shared" si="17"/>
        <v>603.52</v>
      </c>
    </row>
    <row r="121" spans="2:16" ht="24" x14ac:dyDescent="0.25">
      <c r="B121" s="101"/>
      <c r="C121" s="9" t="s">
        <v>37</v>
      </c>
      <c r="D121" s="9" t="s">
        <v>69</v>
      </c>
      <c r="E121" s="9" t="s">
        <v>58</v>
      </c>
      <c r="F121" s="9" t="s">
        <v>305</v>
      </c>
      <c r="G121" s="9" t="s">
        <v>282</v>
      </c>
      <c r="H121" s="10">
        <v>1</v>
      </c>
      <c r="I121" s="57">
        <v>832714</v>
      </c>
      <c r="J121" s="57">
        <f t="shared" si="15"/>
        <v>832714</v>
      </c>
      <c r="K121" s="10">
        <v>65</v>
      </c>
      <c r="L121" s="9" t="s">
        <v>71</v>
      </c>
      <c r="M121" s="10" t="s">
        <v>66</v>
      </c>
      <c r="N121" s="16" t="s">
        <v>92</v>
      </c>
      <c r="O121" s="75">
        <f t="shared" si="16"/>
        <v>301.76</v>
      </c>
      <c r="P121" s="76">
        <f t="shared" si="17"/>
        <v>301.76</v>
      </c>
    </row>
    <row r="122" spans="2:16" ht="24" x14ac:dyDescent="0.25">
      <c r="B122" s="101"/>
      <c r="C122" s="9" t="s">
        <v>37</v>
      </c>
      <c r="D122" s="9" t="s">
        <v>70</v>
      </c>
      <c r="E122" s="9" t="s">
        <v>58</v>
      </c>
      <c r="F122" s="9" t="s">
        <v>305</v>
      </c>
      <c r="G122" s="9" t="s">
        <v>282</v>
      </c>
      <c r="H122" s="10">
        <v>3</v>
      </c>
      <c r="I122" s="57">
        <v>832714</v>
      </c>
      <c r="J122" s="57">
        <f t="shared" si="15"/>
        <v>2498142</v>
      </c>
      <c r="K122" s="10">
        <v>65</v>
      </c>
      <c r="L122" s="9" t="s">
        <v>65</v>
      </c>
      <c r="M122" s="10" t="s">
        <v>66</v>
      </c>
      <c r="N122" s="16" t="s">
        <v>92</v>
      </c>
      <c r="O122" s="75">
        <f t="shared" si="16"/>
        <v>301.76</v>
      </c>
      <c r="P122" s="76">
        <f t="shared" si="17"/>
        <v>905.28</v>
      </c>
    </row>
    <row r="123" spans="2:16" ht="24" x14ac:dyDescent="0.25">
      <c r="B123" s="101"/>
      <c r="C123" s="9" t="s">
        <v>45</v>
      </c>
      <c r="D123" s="9" t="s">
        <v>45</v>
      </c>
      <c r="E123" s="9" t="s">
        <v>58</v>
      </c>
      <c r="F123" s="9" t="s">
        <v>305</v>
      </c>
      <c r="G123" s="9" t="s">
        <v>282</v>
      </c>
      <c r="H123" s="10">
        <v>2</v>
      </c>
      <c r="I123" s="57">
        <v>832714</v>
      </c>
      <c r="J123" s="57">
        <f t="shared" si="15"/>
        <v>1665428</v>
      </c>
      <c r="K123" s="10">
        <v>60</v>
      </c>
      <c r="L123" s="9" t="s">
        <v>65</v>
      </c>
      <c r="M123" s="10" t="s">
        <v>66</v>
      </c>
      <c r="N123" s="16" t="s">
        <v>93</v>
      </c>
      <c r="O123" s="75">
        <f t="shared" si="16"/>
        <v>301.76</v>
      </c>
      <c r="P123" s="76">
        <f t="shared" si="17"/>
        <v>603.52</v>
      </c>
    </row>
    <row r="124" spans="2:16" ht="24" x14ac:dyDescent="0.25">
      <c r="B124" s="101"/>
      <c r="C124" s="9" t="s">
        <v>46</v>
      </c>
      <c r="D124" s="9" t="s">
        <v>46</v>
      </c>
      <c r="E124" s="9" t="s">
        <v>58</v>
      </c>
      <c r="F124" s="9" t="s">
        <v>305</v>
      </c>
      <c r="G124" s="9" t="s">
        <v>282</v>
      </c>
      <c r="H124" s="10">
        <v>2</v>
      </c>
      <c r="I124" s="57">
        <v>832714</v>
      </c>
      <c r="J124" s="57">
        <f t="shared" si="15"/>
        <v>1665428</v>
      </c>
      <c r="K124" s="10">
        <v>65</v>
      </c>
      <c r="L124" s="9" t="s">
        <v>65</v>
      </c>
      <c r="M124" s="10" t="s">
        <v>66</v>
      </c>
      <c r="N124" s="16" t="s">
        <v>94</v>
      </c>
      <c r="O124" s="75">
        <f t="shared" si="16"/>
        <v>301.76</v>
      </c>
      <c r="P124" s="76">
        <f t="shared" si="17"/>
        <v>603.52</v>
      </c>
    </row>
    <row r="125" spans="2:16" ht="24" x14ac:dyDescent="0.25">
      <c r="B125" s="101"/>
      <c r="C125" s="9" t="s">
        <v>46</v>
      </c>
      <c r="D125" s="9" t="s">
        <v>339</v>
      </c>
      <c r="E125" s="9" t="s">
        <v>58</v>
      </c>
      <c r="F125" s="9" t="s">
        <v>305</v>
      </c>
      <c r="G125" s="9" t="s">
        <v>282</v>
      </c>
      <c r="H125" s="10">
        <v>2</v>
      </c>
      <c r="I125" s="57">
        <v>832714</v>
      </c>
      <c r="J125" s="57">
        <f t="shared" si="15"/>
        <v>1665428</v>
      </c>
      <c r="K125" s="10">
        <v>65</v>
      </c>
      <c r="L125" s="9" t="s">
        <v>65</v>
      </c>
      <c r="M125" s="10" t="s">
        <v>66</v>
      </c>
      <c r="N125" s="16" t="s">
        <v>93</v>
      </c>
      <c r="O125" s="75">
        <f t="shared" si="16"/>
        <v>301.76</v>
      </c>
      <c r="P125" s="76">
        <f t="shared" si="17"/>
        <v>603.52</v>
      </c>
    </row>
    <row r="126" spans="2:16" ht="24" x14ac:dyDescent="0.25">
      <c r="B126" s="101"/>
      <c r="C126" s="9" t="s">
        <v>6</v>
      </c>
      <c r="D126" s="9" t="s">
        <v>9</v>
      </c>
      <c r="E126" s="9" t="s">
        <v>58</v>
      </c>
      <c r="F126" s="9" t="s">
        <v>305</v>
      </c>
      <c r="G126" s="9" t="s">
        <v>282</v>
      </c>
      <c r="H126" s="10">
        <v>2</v>
      </c>
      <c r="I126" s="57">
        <v>832714</v>
      </c>
      <c r="J126" s="57">
        <f t="shared" si="15"/>
        <v>1665428</v>
      </c>
      <c r="K126" s="10">
        <v>60</v>
      </c>
      <c r="L126" s="9" t="s">
        <v>65</v>
      </c>
      <c r="M126" s="10" t="s">
        <v>66</v>
      </c>
      <c r="N126" s="16" t="s">
        <v>95</v>
      </c>
      <c r="O126" s="75">
        <f t="shared" si="16"/>
        <v>301.76</v>
      </c>
      <c r="P126" s="76">
        <f t="shared" si="17"/>
        <v>603.52</v>
      </c>
    </row>
    <row r="127" spans="2:16" ht="24" x14ac:dyDescent="0.25">
      <c r="B127" s="101"/>
      <c r="C127" s="9" t="s">
        <v>6</v>
      </c>
      <c r="D127" s="9" t="s">
        <v>72</v>
      </c>
      <c r="E127" s="9" t="s">
        <v>58</v>
      </c>
      <c r="F127" s="9" t="s">
        <v>305</v>
      </c>
      <c r="G127" s="9" t="s">
        <v>282</v>
      </c>
      <c r="H127" s="10">
        <v>1</v>
      </c>
      <c r="I127" s="57">
        <v>832714</v>
      </c>
      <c r="J127" s="57">
        <f t="shared" si="15"/>
        <v>832714</v>
      </c>
      <c r="K127" s="10">
        <v>500</v>
      </c>
      <c r="L127" s="9" t="s">
        <v>65</v>
      </c>
      <c r="M127" s="10" t="s">
        <v>66</v>
      </c>
      <c r="N127" s="16" t="s">
        <v>96</v>
      </c>
      <c r="O127" s="75">
        <f t="shared" si="16"/>
        <v>301.76</v>
      </c>
      <c r="P127" s="76">
        <f t="shared" si="17"/>
        <v>301.76</v>
      </c>
    </row>
    <row r="128" spans="2:16" ht="24" x14ac:dyDescent="0.25">
      <c r="B128" s="101"/>
      <c r="C128" s="9" t="s">
        <v>284</v>
      </c>
      <c r="D128" s="9" t="s">
        <v>329</v>
      </c>
      <c r="E128" s="9" t="s">
        <v>58</v>
      </c>
      <c r="F128" s="9" t="s">
        <v>305</v>
      </c>
      <c r="G128" s="9" t="s">
        <v>282</v>
      </c>
      <c r="H128" s="10">
        <v>4</v>
      </c>
      <c r="I128" s="57">
        <v>832714</v>
      </c>
      <c r="J128" s="57">
        <f t="shared" si="15"/>
        <v>3330856</v>
      </c>
      <c r="K128" s="10">
        <v>120</v>
      </c>
      <c r="L128" s="9" t="s">
        <v>65</v>
      </c>
      <c r="M128" s="10" t="s">
        <v>66</v>
      </c>
      <c r="N128" s="16" t="s">
        <v>97</v>
      </c>
      <c r="O128" s="75">
        <f t="shared" si="16"/>
        <v>301.76</v>
      </c>
      <c r="P128" s="76">
        <f t="shared" si="17"/>
        <v>1207.04</v>
      </c>
    </row>
    <row r="129" spans="2:16" ht="24" x14ac:dyDescent="0.25">
      <c r="B129" s="101"/>
      <c r="C129" s="9" t="s">
        <v>333</v>
      </c>
      <c r="D129" s="9" t="s">
        <v>73</v>
      </c>
      <c r="E129" s="9" t="s">
        <v>58</v>
      </c>
      <c r="F129" s="9" t="s">
        <v>305</v>
      </c>
      <c r="G129" s="9" t="s">
        <v>282</v>
      </c>
      <c r="H129" s="10">
        <v>4</v>
      </c>
      <c r="I129" s="57">
        <v>832714</v>
      </c>
      <c r="J129" s="57">
        <f t="shared" si="15"/>
        <v>3330856</v>
      </c>
      <c r="K129" s="10">
        <v>110</v>
      </c>
      <c r="L129" s="9" t="s">
        <v>65</v>
      </c>
      <c r="M129" s="10" t="s">
        <v>66</v>
      </c>
      <c r="N129" s="16" t="s">
        <v>98</v>
      </c>
      <c r="O129" s="75">
        <f t="shared" si="16"/>
        <v>301.76</v>
      </c>
      <c r="P129" s="76">
        <f t="shared" si="17"/>
        <v>1207.04</v>
      </c>
    </row>
    <row r="130" spans="2:16" ht="24" x14ac:dyDescent="0.25">
      <c r="B130" s="101"/>
      <c r="C130" s="9" t="s">
        <v>281</v>
      </c>
      <c r="D130" s="9" t="s">
        <v>77</v>
      </c>
      <c r="E130" s="9" t="s">
        <v>58</v>
      </c>
      <c r="F130" s="9" t="s">
        <v>305</v>
      </c>
      <c r="G130" s="9" t="s">
        <v>282</v>
      </c>
      <c r="H130" s="10">
        <v>2</v>
      </c>
      <c r="I130" s="57">
        <v>832714</v>
      </c>
      <c r="J130" s="57">
        <f t="shared" si="15"/>
        <v>1665428</v>
      </c>
      <c r="K130" s="10">
        <v>70</v>
      </c>
      <c r="L130" s="9" t="s">
        <v>65</v>
      </c>
      <c r="M130" s="10" t="s">
        <v>66</v>
      </c>
      <c r="N130" s="16" t="s">
        <v>92</v>
      </c>
      <c r="O130" s="75">
        <f t="shared" si="16"/>
        <v>301.76</v>
      </c>
      <c r="P130" s="76">
        <f t="shared" si="17"/>
        <v>603.52</v>
      </c>
    </row>
    <row r="131" spans="2:16" ht="24" x14ac:dyDescent="0.25">
      <c r="B131" s="101"/>
      <c r="C131" s="9" t="s">
        <v>281</v>
      </c>
      <c r="D131" s="9" t="s">
        <v>51</v>
      </c>
      <c r="E131" s="9" t="s">
        <v>58</v>
      </c>
      <c r="F131" s="9" t="s">
        <v>305</v>
      </c>
      <c r="G131" s="9" t="s">
        <v>282</v>
      </c>
      <c r="H131" s="10">
        <v>3</v>
      </c>
      <c r="I131" s="57">
        <v>832714</v>
      </c>
      <c r="J131" s="57">
        <f t="shared" si="15"/>
        <v>2498142</v>
      </c>
      <c r="K131" s="10">
        <v>80</v>
      </c>
      <c r="L131" s="9" t="s">
        <v>65</v>
      </c>
      <c r="M131" s="10" t="s">
        <v>66</v>
      </c>
      <c r="N131" s="16" t="s">
        <v>89</v>
      </c>
      <c r="O131" s="75">
        <f t="shared" si="16"/>
        <v>301.76</v>
      </c>
      <c r="P131" s="76">
        <f t="shared" si="17"/>
        <v>905.28</v>
      </c>
    </row>
    <row r="132" spans="2:16" ht="24" x14ac:dyDescent="0.25">
      <c r="B132" s="101"/>
      <c r="C132" s="9" t="s">
        <v>281</v>
      </c>
      <c r="D132" s="9" t="s">
        <v>74</v>
      </c>
      <c r="E132" s="9" t="s">
        <v>58</v>
      </c>
      <c r="F132" s="9" t="s">
        <v>305</v>
      </c>
      <c r="G132" s="9" t="s">
        <v>282</v>
      </c>
      <c r="H132" s="10">
        <v>2</v>
      </c>
      <c r="I132" s="57">
        <v>832714</v>
      </c>
      <c r="J132" s="57">
        <f t="shared" si="15"/>
        <v>1665428</v>
      </c>
      <c r="K132" s="10">
        <v>70</v>
      </c>
      <c r="L132" s="9" t="s">
        <v>65</v>
      </c>
      <c r="M132" s="10" t="s">
        <v>66</v>
      </c>
      <c r="N132" s="16" t="s">
        <v>89</v>
      </c>
      <c r="O132" s="75">
        <f t="shared" si="16"/>
        <v>301.76</v>
      </c>
      <c r="P132" s="76">
        <f t="shared" si="17"/>
        <v>603.52</v>
      </c>
    </row>
    <row r="133" spans="2:16" ht="24" x14ac:dyDescent="0.25">
      <c r="B133" s="101"/>
      <c r="C133" s="9" t="s">
        <v>281</v>
      </c>
      <c r="D133" s="9" t="s">
        <v>75</v>
      </c>
      <c r="E133" s="9" t="s">
        <v>58</v>
      </c>
      <c r="F133" s="9" t="s">
        <v>305</v>
      </c>
      <c r="G133" s="9" t="s">
        <v>282</v>
      </c>
      <c r="H133" s="10">
        <v>2</v>
      </c>
      <c r="I133" s="57">
        <v>832714</v>
      </c>
      <c r="J133" s="57">
        <f t="shared" si="15"/>
        <v>1665428</v>
      </c>
      <c r="K133" s="10">
        <v>60</v>
      </c>
      <c r="L133" s="9" t="s">
        <v>65</v>
      </c>
      <c r="M133" s="10" t="s">
        <v>66</v>
      </c>
      <c r="N133" s="16" t="s">
        <v>99</v>
      </c>
      <c r="O133" s="75">
        <f t="shared" si="16"/>
        <v>301.76</v>
      </c>
      <c r="P133" s="76">
        <f t="shared" si="17"/>
        <v>603.52</v>
      </c>
    </row>
    <row r="134" spans="2:16" ht="24" x14ac:dyDescent="0.25">
      <c r="B134" s="101"/>
      <c r="C134" s="9" t="s">
        <v>281</v>
      </c>
      <c r="D134" s="9" t="s">
        <v>340</v>
      </c>
      <c r="E134" s="9" t="s">
        <v>58</v>
      </c>
      <c r="F134" s="9" t="s">
        <v>305</v>
      </c>
      <c r="G134" s="9" t="s">
        <v>282</v>
      </c>
      <c r="H134" s="10">
        <v>3</v>
      </c>
      <c r="I134" s="57">
        <v>832714</v>
      </c>
      <c r="J134" s="57">
        <f t="shared" si="15"/>
        <v>2498142</v>
      </c>
      <c r="K134" s="10">
        <v>70</v>
      </c>
      <c r="L134" s="9" t="s">
        <v>65</v>
      </c>
      <c r="M134" s="10" t="s">
        <v>66</v>
      </c>
      <c r="N134" s="16" t="s">
        <v>92</v>
      </c>
      <c r="O134" s="75">
        <f t="shared" si="16"/>
        <v>301.76</v>
      </c>
      <c r="P134" s="76">
        <f t="shared" si="17"/>
        <v>905.28</v>
      </c>
    </row>
    <row r="135" spans="2:16" x14ac:dyDescent="0.25">
      <c r="B135" s="101">
        <v>15</v>
      </c>
      <c r="C135" s="9" t="s">
        <v>37</v>
      </c>
      <c r="D135" s="9" t="s">
        <v>70</v>
      </c>
      <c r="E135" s="9" t="s">
        <v>79</v>
      </c>
      <c r="F135" s="9" t="s">
        <v>67</v>
      </c>
      <c r="G135" s="9" t="s">
        <v>286</v>
      </c>
      <c r="H135" s="10">
        <v>5</v>
      </c>
      <c r="I135" s="57">
        <v>461000</v>
      </c>
      <c r="J135" s="57">
        <f t="shared" si="15"/>
        <v>2305000</v>
      </c>
      <c r="K135" s="10">
        <v>35</v>
      </c>
      <c r="L135" s="59" t="s">
        <v>102</v>
      </c>
      <c r="M135" s="10" t="s">
        <v>80</v>
      </c>
      <c r="N135" s="16" t="s">
        <v>100</v>
      </c>
      <c r="O135" s="75">
        <v>2500</v>
      </c>
      <c r="P135" s="76">
        <f t="shared" si="17"/>
        <v>12500</v>
      </c>
    </row>
    <row r="136" spans="2:16" x14ac:dyDescent="0.25">
      <c r="B136" s="101"/>
      <c r="C136" s="9" t="s">
        <v>37</v>
      </c>
      <c r="D136" s="9" t="s">
        <v>212</v>
      </c>
      <c r="E136" s="9" t="s">
        <v>101</v>
      </c>
      <c r="F136" s="9" t="s">
        <v>67</v>
      </c>
      <c r="G136" s="9" t="s">
        <v>286</v>
      </c>
      <c r="H136" s="10">
        <v>5</v>
      </c>
      <c r="I136" s="57">
        <v>461000</v>
      </c>
      <c r="J136" s="57">
        <f t="shared" si="15"/>
        <v>2305000</v>
      </c>
      <c r="K136" s="10">
        <v>35</v>
      </c>
      <c r="L136" s="59" t="s">
        <v>103</v>
      </c>
      <c r="M136" s="11" t="s">
        <v>104</v>
      </c>
      <c r="N136" s="16" t="s">
        <v>105</v>
      </c>
      <c r="O136" s="75">
        <v>2600</v>
      </c>
      <c r="P136" s="76">
        <f t="shared" si="17"/>
        <v>13000</v>
      </c>
    </row>
    <row r="137" spans="2:16" ht="24" x14ac:dyDescent="0.25">
      <c r="B137" s="101">
        <v>16</v>
      </c>
      <c r="C137" s="9" t="s">
        <v>290</v>
      </c>
      <c r="D137" s="9" t="s">
        <v>249</v>
      </c>
      <c r="E137" s="2" t="s">
        <v>135</v>
      </c>
      <c r="F137" s="2" t="s">
        <v>130</v>
      </c>
      <c r="G137" s="59" t="s">
        <v>291</v>
      </c>
      <c r="H137" s="10">
        <v>3</v>
      </c>
      <c r="I137" s="57">
        <v>55212</v>
      </c>
      <c r="J137" s="57">
        <f t="shared" si="15"/>
        <v>165636</v>
      </c>
      <c r="K137" s="10">
        <v>66</v>
      </c>
      <c r="L137" s="60" t="s">
        <v>132</v>
      </c>
      <c r="M137" s="54" t="s">
        <v>131</v>
      </c>
      <c r="N137" s="56" t="s">
        <v>133</v>
      </c>
      <c r="O137" s="75">
        <v>120</v>
      </c>
      <c r="P137" s="76">
        <f t="shared" si="17"/>
        <v>360</v>
      </c>
    </row>
    <row r="138" spans="2:16" ht="24" x14ac:dyDescent="0.25">
      <c r="B138" s="101"/>
      <c r="C138" s="9" t="s">
        <v>280</v>
      </c>
      <c r="D138" s="2" t="s">
        <v>332</v>
      </c>
      <c r="E138" s="12" t="s">
        <v>136</v>
      </c>
      <c r="F138" s="2" t="s">
        <v>130</v>
      </c>
      <c r="G138" s="59" t="s">
        <v>291</v>
      </c>
      <c r="H138" s="10">
        <v>3</v>
      </c>
      <c r="I138" s="57">
        <v>212345.1</v>
      </c>
      <c r="J138" s="57">
        <f t="shared" si="15"/>
        <v>637035.30000000005</v>
      </c>
      <c r="K138" s="10">
        <v>66</v>
      </c>
      <c r="L138" s="60" t="s">
        <v>11</v>
      </c>
      <c r="M138" s="54" t="s">
        <v>131</v>
      </c>
      <c r="N138" s="56" t="s">
        <v>134</v>
      </c>
      <c r="O138" s="75">
        <v>120</v>
      </c>
      <c r="P138" s="76">
        <f t="shared" si="17"/>
        <v>360</v>
      </c>
    </row>
    <row r="139" spans="2:16" ht="24" x14ac:dyDescent="0.25">
      <c r="B139" s="101"/>
      <c r="C139" s="2" t="s">
        <v>280</v>
      </c>
      <c r="D139" s="9" t="s">
        <v>137</v>
      </c>
      <c r="E139" s="9" t="s">
        <v>138</v>
      </c>
      <c r="F139" s="2" t="s">
        <v>130</v>
      </c>
      <c r="G139" s="59" t="s">
        <v>291</v>
      </c>
      <c r="H139" s="10">
        <v>3</v>
      </c>
      <c r="I139" s="57">
        <v>212345.1</v>
      </c>
      <c r="J139" s="57">
        <f t="shared" si="15"/>
        <v>637035.30000000005</v>
      </c>
      <c r="K139" s="10">
        <v>72</v>
      </c>
      <c r="L139" s="12" t="s">
        <v>139</v>
      </c>
      <c r="M139" s="54" t="s">
        <v>131</v>
      </c>
      <c r="N139" s="16" t="s">
        <v>140</v>
      </c>
      <c r="O139" s="75">
        <v>120</v>
      </c>
      <c r="P139" s="76">
        <f t="shared" si="17"/>
        <v>360</v>
      </c>
    </row>
    <row r="140" spans="2:16" ht="24" x14ac:dyDescent="0.25">
      <c r="B140" s="101"/>
      <c r="C140" s="9" t="s">
        <v>4</v>
      </c>
      <c r="D140" s="9" t="s">
        <v>141</v>
      </c>
      <c r="E140" s="9" t="s">
        <v>138</v>
      </c>
      <c r="F140" s="2" t="s">
        <v>130</v>
      </c>
      <c r="G140" s="59" t="s">
        <v>291</v>
      </c>
      <c r="H140" s="10">
        <v>4</v>
      </c>
      <c r="I140" s="57">
        <v>212345.1</v>
      </c>
      <c r="J140" s="57">
        <f t="shared" si="15"/>
        <v>849380.4</v>
      </c>
      <c r="K140" s="10">
        <v>44</v>
      </c>
      <c r="L140" s="2" t="s">
        <v>142</v>
      </c>
      <c r="M140" s="3" t="s">
        <v>131</v>
      </c>
      <c r="N140" s="56" t="s">
        <v>308</v>
      </c>
      <c r="O140" s="75">
        <v>120</v>
      </c>
      <c r="P140" s="76">
        <f t="shared" si="17"/>
        <v>480</v>
      </c>
    </row>
    <row r="141" spans="2:16" ht="24" x14ac:dyDescent="0.25">
      <c r="B141" s="101"/>
      <c r="C141" s="9" t="s">
        <v>36</v>
      </c>
      <c r="D141" s="9" t="s">
        <v>144</v>
      </c>
      <c r="E141" s="9" t="s">
        <v>138</v>
      </c>
      <c r="F141" s="2" t="s">
        <v>130</v>
      </c>
      <c r="G141" s="59" t="s">
        <v>291</v>
      </c>
      <c r="H141" s="10">
        <v>4</v>
      </c>
      <c r="I141" s="57">
        <v>212345.1</v>
      </c>
      <c r="J141" s="57">
        <f t="shared" si="15"/>
        <v>849380.4</v>
      </c>
      <c r="K141" s="10">
        <v>52</v>
      </c>
      <c r="L141" s="2" t="s">
        <v>143</v>
      </c>
      <c r="M141" s="3" t="s">
        <v>131</v>
      </c>
      <c r="N141" s="56" t="s">
        <v>309</v>
      </c>
      <c r="O141" s="75">
        <v>520</v>
      </c>
      <c r="P141" s="76">
        <f t="shared" si="17"/>
        <v>2080</v>
      </c>
    </row>
    <row r="142" spans="2:16" x14ac:dyDescent="0.25">
      <c r="B142" s="101">
        <v>17</v>
      </c>
      <c r="C142" s="62" t="s">
        <v>172</v>
      </c>
      <c r="D142" s="9" t="s">
        <v>341</v>
      </c>
      <c r="E142" s="62" t="s">
        <v>224</v>
      </c>
      <c r="F142" s="2" t="s">
        <v>220</v>
      </c>
      <c r="G142" s="62" t="s">
        <v>299</v>
      </c>
      <c r="H142" s="21">
        <v>1</v>
      </c>
      <c r="I142" s="63">
        <v>480000</v>
      </c>
      <c r="J142" s="57">
        <f>+I142*H142</f>
        <v>480000</v>
      </c>
      <c r="K142" s="10">
        <v>20</v>
      </c>
      <c r="L142" s="9" t="s">
        <v>143</v>
      </c>
      <c r="M142" s="11" t="s">
        <v>221</v>
      </c>
      <c r="N142" s="53" t="s">
        <v>222</v>
      </c>
      <c r="O142" s="75">
        <v>106.8</v>
      </c>
      <c r="P142" s="76">
        <f t="shared" si="17"/>
        <v>106.8</v>
      </c>
    </row>
    <row r="143" spans="2:16" ht="24" x14ac:dyDescent="0.25">
      <c r="B143" s="101"/>
      <c r="C143" s="62" t="s">
        <v>287</v>
      </c>
      <c r="D143" s="62" t="s">
        <v>186</v>
      </c>
      <c r="E143" s="62" t="s">
        <v>314</v>
      </c>
      <c r="F143" s="2" t="s">
        <v>220</v>
      </c>
      <c r="G143" s="62" t="s">
        <v>299</v>
      </c>
      <c r="H143" s="21">
        <v>1</v>
      </c>
      <c r="I143" s="63">
        <v>480000</v>
      </c>
      <c r="J143" s="63">
        <v>480000</v>
      </c>
      <c r="K143" s="10">
        <v>20</v>
      </c>
      <c r="L143" s="9" t="s">
        <v>143</v>
      </c>
      <c r="M143" s="11" t="s">
        <v>221</v>
      </c>
      <c r="N143" s="53" t="s">
        <v>223</v>
      </c>
      <c r="O143" s="75">
        <v>106.8</v>
      </c>
      <c r="P143" s="76">
        <f t="shared" si="17"/>
        <v>106.8</v>
      </c>
    </row>
    <row r="144" spans="2:16" ht="36" x14ac:dyDescent="0.25">
      <c r="B144" s="101">
        <v>18</v>
      </c>
      <c r="C144" s="62" t="s">
        <v>328</v>
      </c>
      <c r="D144" s="59" t="s">
        <v>236</v>
      </c>
      <c r="E144" s="59" t="s">
        <v>235</v>
      </c>
      <c r="F144" s="2" t="s">
        <v>234</v>
      </c>
      <c r="G144" s="64" t="s">
        <v>300</v>
      </c>
      <c r="H144" s="21">
        <v>1</v>
      </c>
      <c r="I144" s="65">
        <v>42200</v>
      </c>
      <c r="J144" s="57">
        <f>+I144*H144</f>
        <v>42200</v>
      </c>
      <c r="K144" s="11">
        <v>23</v>
      </c>
      <c r="L144" s="9" t="s">
        <v>11</v>
      </c>
      <c r="M144" s="11" t="s">
        <v>221</v>
      </c>
      <c r="N144" s="53" t="s">
        <v>238</v>
      </c>
      <c r="O144" s="75">
        <v>300</v>
      </c>
      <c r="P144" s="76">
        <f t="shared" si="17"/>
        <v>300</v>
      </c>
    </row>
    <row r="145" spans="2:16" ht="24" x14ac:dyDescent="0.25">
      <c r="B145" s="101"/>
      <c r="C145" s="62" t="s">
        <v>333</v>
      </c>
      <c r="D145" s="59" t="s">
        <v>237</v>
      </c>
      <c r="E145" s="59" t="s">
        <v>240</v>
      </c>
      <c r="F145" s="2" t="s">
        <v>234</v>
      </c>
      <c r="G145" s="64" t="s">
        <v>300</v>
      </c>
      <c r="H145" s="21">
        <v>1</v>
      </c>
      <c r="I145" s="65">
        <v>42200</v>
      </c>
      <c r="J145" s="57">
        <f>+I145*H145</f>
        <v>42200</v>
      </c>
      <c r="K145" s="11">
        <v>30</v>
      </c>
      <c r="L145" s="9" t="s">
        <v>11</v>
      </c>
      <c r="M145" s="11" t="s">
        <v>221</v>
      </c>
      <c r="N145" s="53" t="s">
        <v>239</v>
      </c>
      <c r="O145" s="75">
        <v>300</v>
      </c>
      <c r="P145" s="76">
        <f t="shared" si="17"/>
        <v>300</v>
      </c>
    </row>
    <row r="146" spans="2:16" x14ac:dyDescent="0.25">
      <c r="B146" s="51"/>
      <c r="C146" s="106" t="s">
        <v>277</v>
      </c>
      <c r="D146" s="106"/>
      <c r="E146" s="106"/>
      <c r="F146" s="106"/>
      <c r="G146" s="106"/>
      <c r="H146" s="45">
        <f>SUM(H112:H145)</f>
        <v>83</v>
      </c>
      <c r="I146" s="46"/>
      <c r="J146" s="46">
        <f>SUM(J112:J145)</f>
        <v>52093995.399999991</v>
      </c>
      <c r="K146" s="73">
        <f>SUM(K112:K145)</f>
        <v>2324</v>
      </c>
      <c r="L146" s="45"/>
      <c r="M146" s="45"/>
      <c r="N146" s="45"/>
      <c r="O146" s="45"/>
      <c r="P146" s="45">
        <f>SUM(P112:P145)</f>
        <v>45645.12000000001</v>
      </c>
    </row>
    <row r="147" spans="2:16" x14ac:dyDescent="0.25">
      <c r="B147" s="32"/>
      <c r="C147" s="100" t="s">
        <v>278</v>
      </c>
      <c r="D147" s="100"/>
      <c r="E147" s="100"/>
      <c r="F147" s="100"/>
      <c r="G147" s="100"/>
      <c r="H147" s="26"/>
      <c r="I147" s="25">
        <f>+I146/H146</f>
        <v>0</v>
      </c>
      <c r="J147" s="25">
        <f>+J146/H146</f>
        <v>627638.49879518058</v>
      </c>
      <c r="K147" s="27"/>
      <c r="L147" s="28"/>
      <c r="M147" s="26"/>
      <c r="N147" s="26"/>
      <c r="O147" s="26"/>
      <c r="P147" s="26"/>
    </row>
    <row r="151" spans="2:16" ht="18.75" x14ac:dyDescent="0.3">
      <c r="B151" s="85" t="s">
        <v>345</v>
      </c>
      <c r="C151" s="85"/>
      <c r="D151" s="85"/>
      <c r="E151" s="85"/>
      <c r="F151" s="85"/>
      <c r="G151" s="85"/>
      <c r="H151" s="85"/>
      <c r="I151" s="85"/>
      <c r="J151" s="85"/>
      <c r="K151" s="85"/>
      <c r="L151" s="85"/>
      <c r="M151" s="85"/>
      <c r="N151" s="85"/>
    </row>
    <row r="152" spans="2:16" ht="48" x14ac:dyDescent="0.25">
      <c r="B152" s="5" t="s">
        <v>319</v>
      </c>
      <c r="C152" s="5" t="s">
        <v>8</v>
      </c>
      <c r="D152" s="5" t="s">
        <v>0</v>
      </c>
      <c r="E152" s="6" t="s">
        <v>16</v>
      </c>
      <c r="F152" s="6" t="s">
        <v>12</v>
      </c>
      <c r="G152" s="6" t="s">
        <v>14</v>
      </c>
      <c r="H152" s="6" t="s">
        <v>316</v>
      </c>
      <c r="I152" s="6" t="s">
        <v>317</v>
      </c>
      <c r="J152" s="6" t="s">
        <v>10</v>
      </c>
      <c r="K152" s="6" t="s">
        <v>1</v>
      </c>
      <c r="L152" s="7" t="s">
        <v>2</v>
      </c>
      <c r="M152" s="7" t="s">
        <v>3</v>
      </c>
      <c r="N152" s="7" t="s">
        <v>318</v>
      </c>
      <c r="O152" s="8" t="s">
        <v>326</v>
      </c>
      <c r="P152" s="8" t="s">
        <v>327</v>
      </c>
    </row>
    <row r="153" spans="2:16" ht="24" x14ac:dyDescent="0.25">
      <c r="B153" s="102">
        <v>19</v>
      </c>
      <c r="C153" s="18" t="s">
        <v>284</v>
      </c>
      <c r="D153" s="18" t="s">
        <v>329</v>
      </c>
      <c r="E153" s="4" t="s">
        <v>344</v>
      </c>
      <c r="F153" s="2" t="s">
        <v>164</v>
      </c>
      <c r="G153" s="19" t="s">
        <v>293</v>
      </c>
      <c r="H153" s="10">
        <v>1</v>
      </c>
      <c r="I153" s="23">
        <v>240830.7</v>
      </c>
      <c r="J153" s="23">
        <f t="shared" ref="J153:J158" si="18">+I153*H153</f>
        <v>240830.7</v>
      </c>
      <c r="K153" s="10">
        <v>1</v>
      </c>
      <c r="L153" s="17" t="s">
        <v>11</v>
      </c>
      <c r="M153" s="3" t="s">
        <v>131</v>
      </c>
      <c r="N153" s="30" t="s">
        <v>165</v>
      </c>
      <c r="O153" s="78">
        <v>537.20000000000005</v>
      </c>
      <c r="P153" s="75">
        <f t="shared" ref="P153:P158" si="19">O153*H153</f>
        <v>537.20000000000005</v>
      </c>
    </row>
    <row r="154" spans="2:16" ht="24" x14ac:dyDescent="0.25">
      <c r="B154" s="103"/>
      <c r="C154" s="18" t="s">
        <v>280</v>
      </c>
      <c r="D154" s="4" t="s">
        <v>166</v>
      </c>
      <c r="E154" s="4" t="s">
        <v>169</v>
      </c>
      <c r="F154" s="2" t="s">
        <v>164</v>
      </c>
      <c r="G154" s="19" t="s">
        <v>293</v>
      </c>
      <c r="H154" s="10">
        <v>4</v>
      </c>
      <c r="I154" s="23">
        <v>240830.7</v>
      </c>
      <c r="J154" s="23">
        <f t="shared" si="18"/>
        <v>963322.8</v>
      </c>
      <c r="K154" s="10">
        <v>55</v>
      </c>
      <c r="L154" s="17" t="s">
        <v>11</v>
      </c>
      <c r="M154" s="3" t="s">
        <v>131</v>
      </c>
      <c r="N154" s="31" t="s">
        <v>167</v>
      </c>
      <c r="O154" s="78">
        <v>537.20000000000005</v>
      </c>
      <c r="P154" s="75">
        <f t="shared" si="19"/>
        <v>2148.8000000000002</v>
      </c>
    </row>
    <row r="155" spans="2:16" ht="36" x14ac:dyDescent="0.25">
      <c r="B155" s="103"/>
      <c r="C155" s="18" t="s">
        <v>47</v>
      </c>
      <c r="D155" s="18" t="s">
        <v>342</v>
      </c>
      <c r="E155" s="20" t="s">
        <v>343</v>
      </c>
      <c r="F155" s="2" t="s">
        <v>164</v>
      </c>
      <c r="G155" s="19" t="s">
        <v>293</v>
      </c>
      <c r="H155" s="10">
        <v>5</v>
      </c>
      <c r="I155" s="23">
        <v>240830.7</v>
      </c>
      <c r="J155" s="23">
        <f t="shared" si="18"/>
        <v>1204153.5</v>
      </c>
      <c r="K155" s="10">
        <v>55</v>
      </c>
      <c r="L155" s="17" t="s">
        <v>11</v>
      </c>
      <c r="M155" s="3" t="s">
        <v>131</v>
      </c>
      <c r="N155" s="30" t="s">
        <v>170</v>
      </c>
      <c r="O155" s="78">
        <v>537.20000000000005</v>
      </c>
      <c r="P155" s="75">
        <f t="shared" si="19"/>
        <v>2686</v>
      </c>
    </row>
    <row r="156" spans="2:16" ht="24" x14ac:dyDescent="0.25">
      <c r="B156" s="103"/>
      <c r="C156" s="18" t="s">
        <v>4</v>
      </c>
      <c r="D156" s="18" t="s">
        <v>141</v>
      </c>
      <c r="E156" s="4" t="s">
        <v>168</v>
      </c>
      <c r="F156" s="2" t="s">
        <v>164</v>
      </c>
      <c r="G156" s="19" t="s">
        <v>293</v>
      </c>
      <c r="H156" s="10">
        <v>4</v>
      </c>
      <c r="I156" s="23">
        <v>240830.7</v>
      </c>
      <c r="J156" s="23">
        <f t="shared" si="18"/>
        <v>963322.8</v>
      </c>
      <c r="K156" s="10">
        <v>55</v>
      </c>
      <c r="L156" s="17" t="s">
        <v>11</v>
      </c>
      <c r="M156" s="3" t="s">
        <v>131</v>
      </c>
      <c r="N156" s="30" t="s">
        <v>171</v>
      </c>
      <c r="O156" s="78">
        <v>537.20000000000005</v>
      </c>
      <c r="P156" s="75">
        <f t="shared" si="19"/>
        <v>2148.8000000000002</v>
      </c>
    </row>
    <row r="157" spans="2:16" ht="24" x14ac:dyDescent="0.25">
      <c r="B157" s="104"/>
      <c r="C157" s="18" t="s">
        <v>172</v>
      </c>
      <c r="D157" s="18" t="s">
        <v>173</v>
      </c>
      <c r="E157" s="4" t="s">
        <v>174</v>
      </c>
      <c r="F157" s="2" t="s">
        <v>164</v>
      </c>
      <c r="G157" s="19" t="s">
        <v>293</v>
      </c>
      <c r="H157" s="10">
        <v>4</v>
      </c>
      <c r="I157" s="23">
        <v>240830.7</v>
      </c>
      <c r="J157" s="23">
        <f t="shared" si="18"/>
        <v>963322.8</v>
      </c>
      <c r="K157" s="10">
        <v>55</v>
      </c>
      <c r="L157" s="17" t="s">
        <v>143</v>
      </c>
      <c r="M157" s="3" t="s">
        <v>131</v>
      </c>
      <c r="N157" s="30" t="s">
        <v>175</v>
      </c>
      <c r="O157" s="78">
        <v>537.20000000000005</v>
      </c>
      <c r="P157" s="75">
        <f t="shared" si="19"/>
        <v>2148.8000000000002</v>
      </c>
    </row>
    <row r="158" spans="2:16" ht="48" x14ac:dyDescent="0.25">
      <c r="B158" s="14">
        <v>20</v>
      </c>
      <c r="C158" s="21" t="s">
        <v>287</v>
      </c>
      <c r="D158" s="9" t="s">
        <v>249</v>
      </c>
      <c r="E158" s="9" t="s">
        <v>248</v>
      </c>
      <c r="F158" s="13" t="s">
        <v>246</v>
      </c>
      <c r="G158" s="22" t="s">
        <v>247</v>
      </c>
      <c r="H158" s="10">
        <v>2</v>
      </c>
      <c r="I158" s="47">
        <v>272000</v>
      </c>
      <c r="J158" s="23">
        <f t="shared" si="18"/>
        <v>544000</v>
      </c>
      <c r="K158" s="10">
        <v>20</v>
      </c>
      <c r="L158" s="19" t="s">
        <v>11</v>
      </c>
      <c r="M158" s="13" t="s">
        <v>251</v>
      </c>
      <c r="N158" s="48" t="s">
        <v>250</v>
      </c>
      <c r="O158" s="75">
        <v>624</v>
      </c>
      <c r="P158" s="75">
        <f t="shared" si="19"/>
        <v>1248</v>
      </c>
    </row>
    <row r="159" spans="2:16" x14ac:dyDescent="0.25">
      <c r="B159" s="105" t="s">
        <v>277</v>
      </c>
      <c r="C159" s="106"/>
      <c r="D159" s="106"/>
      <c r="E159" s="106"/>
      <c r="F159" s="106"/>
      <c r="G159" s="45"/>
      <c r="H159" s="49">
        <f>SUM(H153:H158)</f>
        <v>20</v>
      </c>
      <c r="I159" s="46"/>
      <c r="J159" s="46">
        <f>SUM(J153:J158)</f>
        <v>4878952.5999999996</v>
      </c>
      <c r="K159" s="44">
        <f>SUM(K153:K158)</f>
        <v>241</v>
      </c>
      <c r="L159" s="45"/>
      <c r="M159" s="45"/>
      <c r="N159" s="45"/>
      <c r="O159" s="45"/>
      <c r="P159" s="79">
        <f>SUM(P153:P158)</f>
        <v>10917.6</v>
      </c>
    </row>
    <row r="160" spans="2:16" x14ac:dyDescent="0.25">
      <c r="B160" s="100" t="s">
        <v>278</v>
      </c>
      <c r="C160" s="100"/>
      <c r="D160" s="100"/>
      <c r="E160" s="100"/>
      <c r="F160" s="100"/>
      <c r="G160" s="26"/>
      <c r="H160" s="50">
        <f>+H159</f>
        <v>20</v>
      </c>
      <c r="I160" s="25"/>
      <c r="J160" s="25">
        <f>+J159/H160</f>
        <v>243947.62999999998</v>
      </c>
      <c r="K160" s="25"/>
      <c r="L160" s="26"/>
      <c r="M160" s="26"/>
      <c r="N160" s="29"/>
      <c r="O160" s="29"/>
      <c r="P160" s="26"/>
    </row>
    <row r="161" spans="9:9" x14ac:dyDescent="0.25">
      <c r="I161" s="33"/>
    </row>
  </sheetData>
  <autoFilter ref="B2:P107" xr:uid="{00000000-0001-0000-0000-000000000000}"/>
  <mergeCells count="24">
    <mergeCell ref="B159:F159"/>
    <mergeCell ref="B160:F160"/>
    <mergeCell ref="B142:B143"/>
    <mergeCell ref="B144:B145"/>
    <mergeCell ref="C146:G146"/>
    <mergeCell ref="C147:G147"/>
    <mergeCell ref="B153:B157"/>
    <mergeCell ref="B135:B136"/>
    <mergeCell ref="B137:B141"/>
    <mergeCell ref="B35:B36"/>
    <mergeCell ref="B73:B76"/>
    <mergeCell ref="B63:B68"/>
    <mergeCell ref="C107:G107"/>
    <mergeCell ref="B77:B85"/>
    <mergeCell ref="B9:B34"/>
    <mergeCell ref="B3:B8"/>
    <mergeCell ref="B112:B134"/>
    <mergeCell ref="B69:B72"/>
    <mergeCell ref="B37:B38"/>
    <mergeCell ref="B39:B44"/>
    <mergeCell ref="B45:B55"/>
    <mergeCell ref="B56:B58"/>
    <mergeCell ref="B59:B62"/>
    <mergeCell ref="B86:B10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015"/>
  <sheetViews>
    <sheetView zoomScaleNormal="100" workbookViewId="0">
      <pane ySplit="1" topLeftCell="A2" activePane="bottomLeft" state="frozen"/>
      <selection pane="bottomLeft" activeCell="A2" sqref="A2"/>
    </sheetView>
  </sheetViews>
  <sheetFormatPr baseColWidth="10" defaultColWidth="11.42578125" defaultRowHeight="15" x14ac:dyDescent="0.25"/>
  <cols>
    <col min="1" max="1" width="15.85546875" style="173" bestFit="1" customWidth="1"/>
    <col min="2" max="2" width="22.7109375" style="223" customWidth="1"/>
    <col min="3" max="3" width="47.85546875" style="223" customWidth="1"/>
    <col min="4" max="4" width="49.7109375" style="173" customWidth="1"/>
    <col min="5" max="5" width="13.7109375" style="224" customWidth="1"/>
    <col min="6" max="6" width="15.42578125" style="173" customWidth="1"/>
    <col min="7" max="7" width="18" style="173" customWidth="1"/>
    <col min="8" max="16384" width="11.42578125" style="173"/>
  </cols>
  <sheetData>
    <row r="1" spans="1:37" ht="48" x14ac:dyDescent="0.25">
      <c r="A1" s="225" t="s">
        <v>8</v>
      </c>
      <c r="B1" s="225" t="s">
        <v>0</v>
      </c>
      <c r="C1" s="225" t="s">
        <v>16</v>
      </c>
      <c r="D1" s="225" t="s">
        <v>12</v>
      </c>
      <c r="E1" s="225" t="s">
        <v>316</v>
      </c>
      <c r="F1" s="226" t="s">
        <v>326</v>
      </c>
      <c r="G1" s="226" t="s">
        <v>327</v>
      </c>
    </row>
    <row r="2" spans="1:37" s="176" customFormat="1" ht="18.75" customHeight="1" x14ac:dyDescent="0.25">
      <c r="A2" s="169" t="s">
        <v>284</v>
      </c>
      <c r="B2" s="170" t="s">
        <v>415</v>
      </c>
      <c r="C2" s="170" t="s">
        <v>416</v>
      </c>
      <c r="D2" s="169" t="s">
        <v>305</v>
      </c>
      <c r="E2" s="174">
        <v>1</v>
      </c>
      <c r="F2" s="175">
        <v>479</v>
      </c>
      <c r="G2" s="175">
        <f t="shared" ref="G2:G34" si="0">F2*E2</f>
        <v>479</v>
      </c>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spans="1:37" s="176" customFormat="1" ht="16.5" customHeight="1" x14ac:dyDescent="0.25">
      <c r="A3" s="169" t="s">
        <v>284</v>
      </c>
      <c r="B3" s="170" t="s">
        <v>418</v>
      </c>
      <c r="C3" s="170"/>
      <c r="D3" s="169" t="s">
        <v>38</v>
      </c>
      <c r="E3" s="174">
        <v>1</v>
      </c>
      <c r="F3" s="175">
        <v>207</v>
      </c>
      <c r="G3" s="175">
        <f t="shared" si="0"/>
        <v>207</v>
      </c>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37" ht="24" x14ac:dyDescent="0.25">
      <c r="A4" s="169" t="s">
        <v>284</v>
      </c>
      <c r="B4" s="170" t="s">
        <v>418</v>
      </c>
      <c r="C4" s="170"/>
      <c r="D4" s="169" t="s">
        <v>145</v>
      </c>
      <c r="E4" s="174">
        <v>1</v>
      </c>
      <c r="F4" s="175">
        <v>687.5</v>
      </c>
      <c r="G4" s="175">
        <f t="shared" si="0"/>
        <v>687.5</v>
      </c>
    </row>
    <row r="5" spans="1:37" s="176" customFormat="1" ht="24" x14ac:dyDescent="0.25">
      <c r="A5" s="169" t="s">
        <v>284</v>
      </c>
      <c r="B5" s="170" t="s">
        <v>418</v>
      </c>
      <c r="C5" s="170"/>
      <c r="D5" s="169" t="s">
        <v>252</v>
      </c>
      <c r="E5" s="174">
        <v>1</v>
      </c>
      <c r="F5" s="175">
        <v>711.75</v>
      </c>
      <c r="G5" s="175">
        <f t="shared" si="0"/>
        <v>711.75</v>
      </c>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row>
    <row r="6" spans="1:37" s="176" customFormat="1" ht="19.5" customHeight="1" x14ac:dyDescent="0.25">
      <c r="A6" s="169" t="s">
        <v>284</v>
      </c>
      <c r="B6" s="170" t="s">
        <v>255</v>
      </c>
      <c r="C6" s="170"/>
      <c r="D6" s="169" t="s">
        <v>38</v>
      </c>
      <c r="E6" s="174">
        <v>1</v>
      </c>
      <c r="F6" s="175">
        <v>207</v>
      </c>
      <c r="G6" s="175">
        <f t="shared" si="0"/>
        <v>207</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row>
    <row r="7" spans="1:37" s="176" customFormat="1" ht="24" x14ac:dyDescent="0.25">
      <c r="A7" s="169" t="s">
        <v>284</v>
      </c>
      <c r="B7" s="170" t="s">
        <v>255</v>
      </c>
      <c r="C7" s="170" t="s">
        <v>414</v>
      </c>
      <c r="D7" s="169" t="s">
        <v>145</v>
      </c>
      <c r="E7" s="174">
        <v>1</v>
      </c>
      <c r="F7" s="175">
        <v>687.5</v>
      </c>
      <c r="G7" s="175">
        <f t="shared" si="0"/>
        <v>687.5</v>
      </c>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row>
    <row r="8" spans="1:37" s="176" customFormat="1" ht="24" x14ac:dyDescent="0.25">
      <c r="A8" s="169" t="s">
        <v>284</v>
      </c>
      <c r="B8" s="170" t="s">
        <v>255</v>
      </c>
      <c r="C8" s="170" t="s">
        <v>254</v>
      </c>
      <c r="D8" s="169" t="s">
        <v>252</v>
      </c>
      <c r="E8" s="174">
        <v>2</v>
      </c>
      <c r="F8" s="175">
        <v>711.75</v>
      </c>
      <c r="G8" s="175">
        <f t="shared" si="0"/>
        <v>1423.5</v>
      </c>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row>
    <row r="9" spans="1:37" x14ac:dyDescent="0.25">
      <c r="A9" s="169" t="s">
        <v>284</v>
      </c>
      <c r="B9" s="170" t="s">
        <v>154</v>
      </c>
      <c r="C9" s="170"/>
      <c r="D9" s="169" t="s">
        <v>33</v>
      </c>
      <c r="E9" s="174">
        <v>1</v>
      </c>
      <c r="F9" s="175">
        <v>484</v>
      </c>
      <c r="G9" s="175">
        <f t="shared" si="0"/>
        <v>484</v>
      </c>
    </row>
    <row r="10" spans="1:37" x14ac:dyDescent="0.25">
      <c r="A10" s="169" t="s">
        <v>284</v>
      </c>
      <c r="B10" s="170" t="s">
        <v>154</v>
      </c>
      <c r="C10" s="170" t="s">
        <v>413</v>
      </c>
      <c r="D10" s="169" t="s">
        <v>38</v>
      </c>
      <c r="E10" s="174">
        <v>1</v>
      </c>
      <c r="F10" s="175">
        <v>207</v>
      </c>
      <c r="G10" s="175">
        <f t="shared" si="0"/>
        <v>207</v>
      </c>
    </row>
    <row r="11" spans="1:37" ht="24" x14ac:dyDescent="0.25">
      <c r="A11" s="169" t="s">
        <v>284</v>
      </c>
      <c r="B11" s="170" t="s">
        <v>154</v>
      </c>
      <c r="C11" s="170" t="s">
        <v>412</v>
      </c>
      <c r="D11" s="169" t="s">
        <v>145</v>
      </c>
      <c r="E11" s="174">
        <v>3</v>
      </c>
      <c r="F11" s="175">
        <v>687.5</v>
      </c>
      <c r="G11" s="175">
        <f t="shared" si="0"/>
        <v>2062.5</v>
      </c>
    </row>
    <row r="12" spans="1:37" x14ac:dyDescent="0.25">
      <c r="A12" s="169" t="s">
        <v>284</v>
      </c>
      <c r="B12" s="170" t="s">
        <v>154</v>
      </c>
      <c r="C12" s="170" t="s">
        <v>413</v>
      </c>
      <c r="D12" s="169" t="s">
        <v>164</v>
      </c>
      <c r="E12" s="174">
        <v>1</v>
      </c>
      <c r="F12" s="175">
        <v>537.20000000000005</v>
      </c>
      <c r="G12" s="175">
        <f t="shared" si="0"/>
        <v>537.20000000000005</v>
      </c>
    </row>
    <row r="13" spans="1:37" s="176" customFormat="1" ht="24" x14ac:dyDescent="0.25">
      <c r="A13" s="169" t="s">
        <v>284</v>
      </c>
      <c r="B13" s="170" t="s">
        <v>154</v>
      </c>
      <c r="C13" s="170" t="s">
        <v>254</v>
      </c>
      <c r="D13" s="169" t="s">
        <v>252</v>
      </c>
      <c r="E13" s="174">
        <v>2</v>
      </c>
      <c r="F13" s="175">
        <v>711.75</v>
      </c>
      <c r="G13" s="175">
        <f t="shared" si="0"/>
        <v>1423.5</v>
      </c>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spans="1:37" ht="24" x14ac:dyDescent="0.25">
      <c r="A14" s="169" t="s">
        <v>284</v>
      </c>
      <c r="B14" s="170" t="s">
        <v>329</v>
      </c>
      <c r="C14" s="170" t="s">
        <v>304</v>
      </c>
      <c r="D14" s="169" t="s">
        <v>33</v>
      </c>
      <c r="E14" s="174">
        <v>2</v>
      </c>
      <c r="F14" s="175">
        <v>484</v>
      </c>
      <c r="G14" s="175">
        <f t="shared" si="0"/>
        <v>968</v>
      </c>
    </row>
    <row r="15" spans="1:37" ht="24" x14ac:dyDescent="0.25">
      <c r="A15" s="177" t="s">
        <v>284</v>
      </c>
      <c r="B15" s="170" t="s">
        <v>329</v>
      </c>
      <c r="C15" s="170" t="s">
        <v>417</v>
      </c>
      <c r="D15" s="169" t="s">
        <v>145</v>
      </c>
      <c r="E15" s="174">
        <v>1</v>
      </c>
      <c r="F15" s="175">
        <v>687.5</v>
      </c>
      <c r="G15" s="175">
        <f t="shared" si="0"/>
        <v>687.5</v>
      </c>
    </row>
    <row r="16" spans="1:37" s="176" customFormat="1" x14ac:dyDescent="0.25">
      <c r="A16" s="177" t="s">
        <v>284</v>
      </c>
      <c r="B16" s="170" t="s">
        <v>329</v>
      </c>
      <c r="C16" s="170" t="s">
        <v>344</v>
      </c>
      <c r="D16" s="169" t="s">
        <v>164</v>
      </c>
      <c r="E16" s="174">
        <v>1</v>
      </c>
      <c r="F16" s="175">
        <v>537.20000000000005</v>
      </c>
      <c r="G16" s="175">
        <f t="shared" si="0"/>
        <v>537.20000000000005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7" ht="24" x14ac:dyDescent="0.25">
      <c r="A17" s="169" t="s">
        <v>284</v>
      </c>
      <c r="B17" s="170" t="s">
        <v>329</v>
      </c>
      <c r="C17" s="170" t="s">
        <v>254</v>
      </c>
      <c r="D17" s="169" t="s">
        <v>252</v>
      </c>
      <c r="E17" s="174">
        <v>2</v>
      </c>
      <c r="F17" s="175">
        <v>711.75</v>
      </c>
      <c r="G17" s="175">
        <f t="shared" si="0"/>
        <v>1423.5</v>
      </c>
    </row>
    <row r="18" spans="1:37" x14ac:dyDescent="0.25">
      <c r="A18" s="169" t="s">
        <v>284</v>
      </c>
      <c r="B18" s="170" t="s">
        <v>329</v>
      </c>
      <c r="C18" s="170" t="s">
        <v>58</v>
      </c>
      <c r="D18" s="169" t="s">
        <v>305</v>
      </c>
      <c r="E18" s="174">
        <v>4</v>
      </c>
      <c r="F18" s="175">
        <v>479</v>
      </c>
      <c r="G18" s="175">
        <f t="shared" si="0"/>
        <v>1916</v>
      </c>
    </row>
    <row r="19" spans="1:37" s="176" customFormat="1" x14ac:dyDescent="0.25">
      <c r="A19" s="177" t="s">
        <v>284</v>
      </c>
      <c r="B19" s="170" t="s">
        <v>405</v>
      </c>
      <c r="C19" s="170"/>
      <c r="D19" s="169" t="s">
        <v>33</v>
      </c>
      <c r="E19" s="174">
        <v>1</v>
      </c>
      <c r="F19" s="175">
        <v>484</v>
      </c>
      <c r="G19" s="175">
        <f t="shared" si="0"/>
        <v>484</v>
      </c>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row>
    <row r="20" spans="1:37" s="176" customFormat="1" x14ac:dyDescent="0.25">
      <c r="A20" s="177" t="s">
        <v>284</v>
      </c>
      <c r="B20" s="170" t="s">
        <v>405</v>
      </c>
      <c r="C20" s="170" t="s">
        <v>408</v>
      </c>
      <c r="D20" s="169" t="s">
        <v>38</v>
      </c>
      <c r="E20" s="174">
        <v>1</v>
      </c>
      <c r="F20" s="175">
        <v>207</v>
      </c>
      <c r="G20" s="175">
        <f t="shared" si="0"/>
        <v>207</v>
      </c>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row>
    <row r="21" spans="1:37" s="176" customFormat="1" ht="24" x14ac:dyDescent="0.25">
      <c r="A21" s="177" t="s">
        <v>284</v>
      </c>
      <c r="B21" s="170" t="s">
        <v>405</v>
      </c>
      <c r="C21" s="170" t="s">
        <v>407</v>
      </c>
      <c r="D21" s="169" t="s">
        <v>145</v>
      </c>
      <c r="E21" s="174">
        <v>1</v>
      </c>
      <c r="F21" s="175">
        <v>687.5</v>
      </c>
      <c r="G21" s="175">
        <f t="shared" si="0"/>
        <v>687.5</v>
      </c>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row>
    <row r="22" spans="1:37" s="176" customFormat="1" x14ac:dyDescent="0.25">
      <c r="A22" s="177" t="s">
        <v>284</v>
      </c>
      <c r="B22" s="170" t="s">
        <v>405</v>
      </c>
      <c r="C22" s="170" t="s">
        <v>410</v>
      </c>
      <c r="D22" s="169" t="s">
        <v>164</v>
      </c>
      <c r="E22" s="174">
        <v>1</v>
      </c>
      <c r="F22" s="175">
        <v>537.20000000000005</v>
      </c>
      <c r="G22" s="175">
        <f t="shared" si="0"/>
        <v>537.20000000000005</v>
      </c>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row>
    <row r="23" spans="1:37" s="176" customFormat="1" ht="24" x14ac:dyDescent="0.25">
      <c r="A23" s="177" t="s">
        <v>284</v>
      </c>
      <c r="B23" s="170" t="s">
        <v>405</v>
      </c>
      <c r="C23" s="170" t="s">
        <v>409</v>
      </c>
      <c r="D23" s="169" t="s">
        <v>252</v>
      </c>
      <c r="E23" s="174">
        <v>1</v>
      </c>
      <c r="F23" s="175">
        <v>711.75</v>
      </c>
      <c r="G23" s="175">
        <f t="shared" si="0"/>
        <v>711.75</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row>
    <row r="24" spans="1:37" s="176" customFormat="1" x14ac:dyDescent="0.25">
      <c r="A24" s="177" t="s">
        <v>284</v>
      </c>
      <c r="B24" s="170" t="s">
        <v>405</v>
      </c>
      <c r="C24" s="170"/>
      <c r="D24" s="169" t="s">
        <v>67</v>
      </c>
      <c r="E24" s="174">
        <v>1</v>
      </c>
      <c r="F24" s="175">
        <v>657</v>
      </c>
      <c r="G24" s="175">
        <f t="shared" si="0"/>
        <v>657</v>
      </c>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row>
    <row r="25" spans="1:37" s="176" customFormat="1" x14ac:dyDescent="0.25">
      <c r="A25" s="177" t="s">
        <v>284</v>
      </c>
      <c r="B25" s="170" t="s">
        <v>405</v>
      </c>
      <c r="C25" s="170" t="s">
        <v>406</v>
      </c>
      <c r="D25" s="169" t="s">
        <v>15</v>
      </c>
      <c r="E25" s="174">
        <v>2</v>
      </c>
      <c r="F25" s="175">
        <v>1776</v>
      </c>
      <c r="G25" s="175">
        <f t="shared" si="0"/>
        <v>3552</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row>
    <row r="26" spans="1:37" s="176" customFormat="1" ht="24" x14ac:dyDescent="0.25">
      <c r="A26" s="177" t="s">
        <v>284</v>
      </c>
      <c r="B26" s="170" t="s">
        <v>405</v>
      </c>
      <c r="C26" s="170"/>
      <c r="D26" s="169" t="s">
        <v>118</v>
      </c>
      <c r="E26" s="174">
        <v>1</v>
      </c>
      <c r="F26" s="175">
        <v>207</v>
      </c>
      <c r="G26" s="175">
        <f t="shared" si="0"/>
        <v>207</v>
      </c>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row>
    <row r="27" spans="1:37" s="176" customFormat="1" x14ac:dyDescent="0.25">
      <c r="A27" s="177" t="s">
        <v>284</v>
      </c>
      <c r="B27" s="170" t="s">
        <v>405</v>
      </c>
      <c r="C27" s="170"/>
      <c r="D27" s="169" t="s">
        <v>305</v>
      </c>
      <c r="E27" s="174">
        <v>1</v>
      </c>
      <c r="F27" s="175">
        <v>479</v>
      </c>
      <c r="G27" s="175">
        <f t="shared" si="0"/>
        <v>479</v>
      </c>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row>
    <row r="28" spans="1:37" s="176" customFormat="1" x14ac:dyDescent="0.25">
      <c r="A28" s="169" t="s">
        <v>284</v>
      </c>
      <c r="B28" s="170" t="s">
        <v>256</v>
      </c>
      <c r="C28" s="170"/>
      <c r="D28" s="169" t="s">
        <v>33</v>
      </c>
      <c r="E28" s="174">
        <v>1</v>
      </c>
      <c r="F28" s="175">
        <v>484</v>
      </c>
      <c r="G28" s="175">
        <f t="shared" si="0"/>
        <v>484</v>
      </c>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row>
    <row r="29" spans="1:37" s="176" customFormat="1" ht="24" x14ac:dyDescent="0.25">
      <c r="A29" s="169" t="s">
        <v>284</v>
      </c>
      <c r="B29" s="170" t="s">
        <v>256</v>
      </c>
      <c r="C29" s="170" t="s">
        <v>404</v>
      </c>
      <c r="D29" s="169" t="s">
        <v>145</v>
      </c>
      <c r="E29" s="174">
        <v>3</v>
      </c>
      <c r="F29" s="175">
        <v>687.5</v>
      </c>
      <c r="G29" s="175">
        <f t="shared" si="0"/>
        <v>2062.5</v>
      </c>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37" x14ac:dyDescent="0.25">
      <c r="A30" s="169" t="s">
        <v>284</v>
      </c>
      <c r="B30" s="170" t="s">
        <v>256</v>
      </c>
      <c r="C30" s="170"/>
      <c r="D30" s="169" t="s">
        <v>225</v>
      </c>
      <c r="E30" s="174">
        <v>1</v>
      </c>
      <c r="F30" s="175">
        <v>687.5</v>
      </c>
      <c r="G30" s="175">
        <f t="shared" si="0"/>
        <v>687.5</v>
      </c>
    </row>
    <row r="31" spans="1:37" s="176" customFormat="1" x14ac:dyDescent="0.25">
      <c r="A31" s="169" t="s">
        <v>284</v>
      </c>
      <c r="B31" s="170" t="s">
        <v>256</v>
      </c>
      <c r="C31" s="178" t="s">
        <v>411</v>
      </c>
      <c r="D31" s="169" t="s">
        <v>164</v>
      </c>
      <c r="E31" s="174">
        <v>1</v>
      </c>
      <c r="F31" s="175">
        <v>537.20000000000005</v>
      </c>
      <c r="G31" s="175">
        <f t="shared" si="0"/>
        <v>537.20000000000005</v>
      </c>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37" s="176" customFormat="1" ht="24" x14ac:dyDescent="0.25">
      <c r="A32" s="169" t="s">
        <v>284</v>
      </c>
      <c r="B32" s="170" t="s">
        <v>256</v>
      </c>
      <c r="C32" s="178" t="s">
        <v>254</v>
      </c>
      <c r="D32" s="169" t="s">
        <v>252</v>
      </c>
      <c r="E32" s="174">
        <v>2</v>
      </c>
      <c r="F32" s="175">
        <v>711.75</v>
      </c>
      <c r="G32" s="175">
        <f t="shared" si="0"/>
        <v>1423.5</v>
      </c>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s="176" customFormat="1" ht="24" x14ac:dyDescent="0.25">
      <c r="A33" s="169" t="s">
        <v>284</v>
      </c>
      <c r="B33" s="170" t="s">
        <v>256</v>
      </c>
      <c r="C33" s="178"/>
      <c r="D33" s="169" t="s">
        <v>118</v>
      </c>
      <c r="E33" s="174">
        <v>1</v>
      </c>
      <c r="F33" s="175">
        <v>207</v>
      </c>
      <c r="G33" s="175">
        <f t="shared" si="0"/>
        <v>207</v>
      </c>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row r="34" spans="1:37" s="176" customFormat="1" x14ac:dyDescent="0.25">
      <c r="A34" s="169" t="s">
        <v>284</v>
      </c>
      <c r="B34" s="170" t="s">
        <v>256</v>
      </c>
      <c r="C34" s="178"/>
      <c r="D34" s="169" t="s">
        <v>176</v>
      </c>
      <c r="E34" s="174">
        <v>1</v>
      </c>
      <c r="F34" s="175">
        <v>207</v>
      </c>
      <c r="G34" s="175">
        <f t="shared" si="0"/>
        <v>207</v>
      </c>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ht="16.5" customHeight="1" x14ac:dyDescent="0.25">
      <c r="A35" s="179" t="s">
        <v>688</v>
      </c>
      <c r="B35" s="180"/>
      <c r="C35" s="180"/>
      <c r="D35" s="181"/>
      <c r="E35" s="182">
        <f>SUM(E2:E34)</f>
        <v>46</v>
      </c>
      <c r="F35" s="183"/>
      <c r="G35" s="184">
        <f>SUM(G2:G34)</f>
        <v>27780.800000000003</v>
      </c>
    </row>
    <row r="36" spans="1:37" ht="24" x14ac:dyDescent="0.25">
      <c r="A36" s="185" t="s">
        <v>6</v>
      </c>
      <c r="B36" s="170" t="s">
        <v>395</v>
      </c>
      <c r="C36" s="170" t="s">
        <v>689</v>
      </c>
      <c r="D36" s="169" t="s">
        <v>189</v>
      </c>
      <c r="E36" s="174">
        <v>1</v>
      </c>
      <c r="F36" s="175">
        <v>207</v>
      </c>
      <c r="G36" s="175">
        <f>F36*E36</f>
        <v>207</v>
      </c>
    </row>
    <row r="37" spans="1:37" s="176" customFormat="1" x14ac:dyDescent="0.25">
      <c r="A37" s="185" t="s">
        <v>6</v>
      </c>
      <c r="B37" s="170" t="s">
        <v>395</v>
      </c>
      <c r="C37" s="170"/>
      <c r="D37" s="169" t="s">
        <v>225</v>
      </c>
      <c r="E37" s="174">
        <v>1</v>
      </c>
      <c r="F37" s="175">
        <v>687.5</v>
      </c>
      <c r="G37" s="175">
        <f>F37*E37</f>
        <v>687.5</v>
      </c>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row>
    <row r="38" spans="1:37" s="176" customFormat="1" x14ac:dyDescent="0.25">
      <c r="A38" s="185" t="s">
        <v>6</v>
      </c>
      <c r="B38" s="170" t="s">
        <v>395</v>
      </c>
      <c r="C38" s="170"/>
      <c r="D38" s="169" t="s">
        <v>158</v>
      </c>
      <c r="E38" s="174">
        <v>50</v>
      </c>
      <c r="F38" s="175">
        <v>84</v>
      </c>
      <c r="G38" s="175">
        <f>E38*F38</f>
        <v>4200</v>
      </c>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row>
    <row r="39" spans="1:37" s="176" customFormat="1" x14ac:dyDescent="0.25">
      <c r="A39" s="185" t="s">
        <v>6</v>
      </c>
      <c r="B39" s="170" t="s">
        <v>395</v>
      </c>
      <c r="C39" s="170" t="s">
        <v>426</v>
      </c>
      <c r="D39" s="169" t="s">
        <v>176</v>
      </c>
      <c r="E39" s="174">
        <v>1</v>
      </c>
      <c r="F39" s="175">
        <v>207</v>
      </c>
      <c r="G39" s="175">
        <f t="shared" ref="G39:G58" si="1">F39*E39</f>
        <v>207</v>
      </c>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row>
    <row r="40" spans="1:37" x14ac:dyDescent="0.25">
      <c r="A40" s="169" t="s">
        <v>6</v>
      </c>
      <c r="B40" s="170" t="s">
        <v>9</v>
      </c>
      <c r="C40" s="170" t="s">
        <v>18</v>
      </c>
      <c r="D40" s="169" t="s">
        <v>17</v>
      </c>
      <c r="E40" s="174">
        <v>5</v>
      </c>
      <c r="F40" s="175">
        <v>1715</v>
      </c>
      <c r="G40" s="175">
        <f t="shared" si="1"/>
        <v>8575</v>
      </c>
    </row>
    <row r="41" spans="1:37" ht="24" x14ac:dyDescent="0.25">
      <c r="A41" s="169" t="s">
        <v>6</v>
      </c>
      <c r="B41" s="170" t="s">
        <v>9</v>
      </c>
      <c r="C41" s="170" t="s">
        <v>304</v>
      </c>
      <c r="D41" s="169" t="s">
        <v>33</v>
      </c>
      <c r="E41" s="174">
        <v>2</v>
      </c>
      <c r="F41" s="175">
        <v>484</v>
      </c>
      <c r="G41" s="175">
        <f t="shared" si="1"/>
        <v>968</v>
      </c>
    </row>
    <row r="42" spans="1:37" x14ac:dyDescent="0.25">
      <c r="A42" s="169" t="s">
        <v>6</v>
      </c>
      <c r="B42" s="170" t="s">
        <v>9</v>
      </c>
      <c r="C42" s="170" t="s">
        <v>424</v>
      </c>
      <c r="D42" s="169" t="s">
        <v>164</v>
      </c>
      <c r="E42" s="174">
        <v>1</v>
      </c>
      <c r="F42" s="175">
        <v>537.20000000000005</v>
      </c>
      <c r="G42" s="175">
        <f t="shared" si="1"/>
        <v>537.20000000000005</v>
      </c>
    </row>
    <row r="43" spans="1:37" s="176" customFormat="1" ht="24" x14ac:dyDescent="0.25">
      <c r="A43" s="169" t="s">
        <v>6</v>
      </c>
      <c r="B43" s="170" t="s">
        <v>9</v>
      </c>
      <c r="C43" s="170" t="s">
        <v>424</v>
      </c>
      <c r="D43" s="169" t="s">
        <v>252</v>
      </c>
      <c r="E43" s="174">
        <v>4</v>
      </c>
      <c r="F43" s="175">
        <v>711.75</v>
      </c>
      <c r="G43" s="175">
        <f t="shared" si="1"/>
        <v>2847</v>
      </c>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row>
    <row r="44" spans="1:37" s="176" customFormat="1" x14ac:dyDescent="0.25">
      <c r="A44" s="169" t="s">
        <v>6</v>
      </c>
      <c r="B44" s="170" t="s">
        <v>9</v>
      </c>
      <c r="C44" s="170" t="s">
        <v>425</v>
      </c>
      <c r="D44" s="169" t="s">
        <v>15</v>
      </c>
      <c r="E44" s="174">
        <v>1</v>
      </c>
      <c r="F44" s="175">
        <v>1776</v>
      </c>
      <c r="G44" s="175">
        <f t="shared" si="1"/>
        <v>1776</v>
      </c>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row>
    <row r="45" spans="1:37" s="176" customFormat="1" x14ac:dyDescent="0.25">
      <c r="A45" s="169" t="s">
        <v>6</v>
      </c>
      <c r="B45" s="170" t="s">
        <v>9</v>
      </c>
      <c r="C45" s="170" t="s">
        <v>58</v>
      </c>
      <c r="D45" s="169" t="s">
        <v>305</v>
      </c>
      <c r="E45" s="174">
        <v>2</v>
      </c>
      <c r="F45" s="175">
        <v>479</v>
      </c>
      <c r="G45" s="175">
        <f t="shared" si="1"/>
        <v>958</v>
      </c>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row>
    <row r="46" spans="1:37" x14ac:dyDescent="0.25">
      <c r="A46" s="169" t="s">
        <v>6</v>
      </c>
      <c r="B46" s="170" t="s">
        <v>338</v>
      </c>
      <c r="C46" s="170"/>
      <c r="D46" s="169" t="s">
        <v>130</v>
      </c>
      <c r="E46" s="174">
        <v>4</v>
      </c>
      <c r="F46" s="175">
        <v>120</v>
      </c>
      <c r="G46" s="175">
        <f t="shared" si="1"/>
        <v>480</v>
      </c>
    </row>
    <row r="47" spans="1:37" s="176" customFormat="1" ht="24" x14ac:dyDescent="0.25">
      <c r="A47" s="169" t="s">
        <v>6</v>
      </c>
      <c r="B47" s="170" t="s">
        <v>338</v>
      </c>
      <c r="C47" s="170"/>
      <c r="D47" s="169" t="s">
        <v>252</v>
      </c>
      <c r="E47" s="174">
        <v>4</v>
      </c>
      <c r="F47" s="175">
        <v>711.75</v>
      </c>
      <c r="G47" s="175">
        <f t="shared" si="1"/>
        <v>2847</v>
      </c>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row>
    <row r="48" spans="1:37" s="176" customFormat="1" ht="24" x14ac:dyDescent="0.25">
      <c r="A48" s="169" t="str">
        <f>+A44</f>
        <v xml:space="preserve">Choluteca </v>
      </c>
      <c r="B48" s="170" t="s">
        <v>338</v>
      </c>
      <c r="C48" s="170" t="s">
        <v>689</v>
      </c>
      <c r="D48" s="169" t="s">
        <v>189</v>
      </c>
      <c r="E48" s="174">
        <v>1</v>
      </c>
      <c r="F48" s="175">
        <v>207</v>
      </c>
      <c r="G48" s="175">
        <f t="shared" si="1"/>
        <v>207</v>
      </c>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s="176" customFormat="1" x14ac:dyDescent="0.25">
      <c r="A49" s="169" t="s">
        <v>6</v>
      </c>
      <c r="B49" s="170" t="s">
        <v>338</v>
      </c>
      <c r="C49" s="170"/>
      <c r="D49" s="169" t="s">
        <v>176</v>
      </c>
      <c r="E49" s="174">
        <v>4</v>
      </c>
      <c r="F49" s="175">
        <v>207</v>
      </c>
      <c r="G49" s="175">
        <f t="shared" si="1"/>
        <v>828</v>
      </c>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row>
    <row r="50" spans="1:37" ht="24" x14ac:dyDescent="0.25">
      <c r="A50" s="169" t="s">
        <v>6</v>
      </c>
      <c r="B50" s="170" t="s">
        <v>190</v>
      </c>
      <c r="C50" s="170" t="s">
        <v>690</v>
      </c>
      <c r="D50" s="169" t="s">
        <v>189</v>
      </c>
      <c r="E50" s="174">
        <v>2</v>
      </c>
      <c r="F50" s="175">
        <v>207</v>
      </c>
      <c r="G50" s="175">
        <f t="shared" si="1"/>
        <v>414</v>
      </c>
    </row>
    <row r="51" spans="1:37" ht="24" x14ac:dyDescent="0.25">
      <c r="A51" s="169" t="str">
        <f>+A50</f>
        <v xml:space="preserve">Choluteca </v>
      </c>
      <c r="B51" s="170" t="s">
        <v>190</v>
      </c>
      <c r="C51" s="170" t="s">
        <v>691</v>
      </c>
      <c r="D51" s="169" t="s">
        <v>189</v>
      </c>
      <c r="E51" s="174">
        <v>1</v>
      </c>
      <c r="F51" s="175">
        <v>207</v>
      </c>
      <c r="G51" s="175">
        <f t="shared" si="1"/>
        <v>207</v>
      </c>
    </row>
    <row r="52" spans="1:37" ht="24" x14ac:dyDescent="0.25">
      <c r="A52" s="169" t="str">
        <f>+A51</f>
        <v xml:space="preserve">Choluteca </v>
      </c>
      <c r="B52" s="170" t="s">
        <v>190</v>
      </c>
      <c r="C52" s="170" t="s">
        <v>388</v>
      </c>
      <c r="D52" s="169" t="s">
        <v>189</v>
      </c>
      <c r="E52" s="174">
        <v>1</v>
      </c>
      <c r="F52" s="175">
        <v>207</v>
      </c>
      <c r="G52" s="175">
        <f t="shared" si="1"/>
        <v>207</v>
      </c>
    </row>
    <row r="53" spans="1:37" ht="24" x14ac:dyDescent="0.25">
      <c r="A53" s="169" t="str">
        <f>+A52</f>
        <v xml:space="preserve">Choluteca </v>
      </c>
      <c r="B53" s="170" t="s">
        <v>190</v>
      </c>
      <c r="C53" s="170" t="s">
        <v>419</v>
      </c>
      <c r="D53" s="169" t="s">
        <v>189</v>
      </c>
      <c r="E53" s="174">
        <v>3</v>
      </c>
      <c r="F53" s="175">
        <v>207</v>
      </c>
      <c r="G53" s="175">
        <f t="shared" si="1"/>
        <v>621</v>
      </c>
    </row>
    <row r="54" spans="1:37" s="176" customFormat="1" x14ac:dyDescent="0.25">
      <c r="A54" s="169" t="s">
        <v>6</v>
      </c>
      <c r="B54" s="170" t="s">
        <v>422</v>
      </c>
      <c r="C54" s="170" t="s">
        <v>423</v>
      </c>
      <c r="D54" s="169" t="s">
        <v>17</v>
      </c>
      <c r="E54" s="174">
        <v>1</v>
      </c>
      <c r="F54" s="175">
        <v>1715</v>
      </c>
      <c r="G54" s="175">
        <f t="shared" si="1"/>
        <v>1715</v>
      </c>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37" s="176" customFormat="1" x14ac:dyDescent="0.25">
      <c r="A55" s="169" t="s">
        <v>6</v>
      </c>
      <c r="B55" s="170" t="s">
        <v>422</v>
      </c>
      <c r="C55" s="170" t="s">
        <v>427</v>
      </c>
      <c r="D55" s="169" t="s">
        <v>33</v>
      </c>
      <c r="E55" s="174">
        <v>10</v>
      </c>
      <c r="F55" s="175">
        <v>484</v>
      </c>
      <c r="G55" s="175">
        <f t="shared" si="1"/>
        <v>4840</v>
      </c>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37" s="176" customFormat="1" x14ac:dyDescent="0.25">
      <c r="A56" s="169" t="s">
        <v>6</v>
      </c>
      <c r="B56" s="170" t="s">
        <v>422</v>
      </c>
      <c r="C56" s="170" t="s">
        <v>428</v>
      </c>
      <c r="D56" s="169" t="s">
        <v>164</v>
      </c>
      <c r="E56" s="174">
        <v>5</v>
      </c>
      <c r="F56" s="175">
        <v>537.20000000000005</v>
      </c>
      <c r="G56" s="175">
        <f t="shared" si="1"/>
        <v>2686</v>
      </c>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37" s="176" customFormat="1" ht="24" x14ac:dyDescent="0.25">
      <c r="A57" s="169" t="s">
        <v>6</v>
      </c>
      <c r="B57" s="170" t="s">
        <v>422</v>
      </c>
      <c r="C57" s="170"/>
      <c r="D57" s="169" t="s">
        <v>252</v>
      </c>
      <c r="E57" s="174">
        <v>4</v>
      </c>
      <c r="F57" s="175">
        <v>711.75</v>
      </c>
      <c r="G57" s="175">
        <f t="shared" si="1"/>
        <v>2847</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37" s="176" customFormat="1" x14ac:dyDescent="0.25">
      <c r="A58" s="169" t="s">
        <v>6</v>
      </c>
      <c r="B58" s="170" t="s">
        <v>422</v>
      </c>
      <c r="C58" s="170"/>
      <c r="D58" s="169" t="s">
        <v>67</v>
      </c>
      <c r="E58" s="174">
        <v>3</v>
      </c>
      <c r="F58" s="175">
        <v>657</v>
      </c>
      <c r="G58" s="175">
        <f t="shared" si="1"/>
        <v>1971</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37" s="176" customFormat="1" x14ac:dyDescent="0.25">
      <c r="A59" s="169" t="s">
        <v>6</v>
      </c>
      <c r="B59" s="170" t="s">
        <v>422</v>
      </c>
      <c r="C59" s="170"/>
      <c r="D59" s="169" t="s">
        <v>158</v>
      </c>
      <c r="E59" s="174">
        <v>100</v>
      </c>
      <c r="F59" s="175">
        <v>84</v>
      </c>
      <c r="G59" s="175">
        <f>E59*F59</f>
        <v>8400</v>
      </c>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37" s="176" customFormat="1" x14ac:dyDescent="0.25">
      <c r="A60" s="169" t="s">
        <v>6</v>
      </c>
      <c r="B60" s="170" t="s">
        <v>422</v>
      </c>
      <c r="C60" s="170"/>
      <c r="D60" s="169" t="s">
        <v>176</v>
      </c>
      <c r="E60" s="174">
        <v>2</v>
      </c>
      <c r="F60" s="175">
        <v>207</v>
      </c>
      <c r="G60" s="175">
        <f t="shared" ref="G60:G70" si="2">F60*E60</f>
        <v>414</v>
      </c>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row r="61" spans="1:37" s="176" customFormat="1" x14ac:dyDescent="0.25">
      <c r="A61" s="169" t="s">
        <v>6</v>
      </c>
      <c r="B61" s="170" t="s">
        <v>420</v>
      </c>
      <c r="C61" s="170" t="s">
        <v>432</v>
      </c>
      <c r="D61" s="169" t="s">
        <v>164</v>
      </c>
      <c r="E61" s="174">
        <v>1</v>
      </c>
      <c r="F61" s="175">
        <v>537.20000000000005</v>
      </c>
      <c r="G61" s="175">
        <f t="shared" si="2"/>
        <v>537.20000000000005</v>
      </c>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1:37" s="176" customFormat="1" ht="24" x14ac:dyDescent="0.25">
      <c r="A62" s="169" t="s">
        <v>6</v>
      </c>
      <c r="B62" s="170" t="s">
        <v>420</v>
      </c>
      <c r="C62" s="170" t="s">
        <v>421</v>
      </c>
      <c r="D62" s="169" t="s">
        <v>252</v>
      </c>
      <c r="E62" s="174">
        <v>2</v>
      </c>
      <c r="F62" s="175">
        <v>711.75</v>
      </c>
      <c r="G62" s="175">
        <f t="shared" si="2"/>
        <v>1423.5</v>
      </c>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row>
    <row r="63" spans="1:37" x14ac:dyDescent="0.25">
      <c r="A63" s="169" t="s">
        <v>6</v>
      </c>
      <c r="B63" s="170" t="s">
        <v>275</v>
      </c>
      <c r="C63" s="170" t="s">
        <v>429</v>
      </c>
      <c r="D63" s="169" t="s">
        <v>164</v>
      </c>
      <c r="E63" s="174">
        <v>1</v>
      </c>
      <c r="F63" s="175">
        <v>537.20000000000005</v>
      </c>
      <c r="G63" s="175">
        <f t="shared" si="2"/>
        <v>537.20000000000005</v>
      </c>
    </row>
    <row r="64" spans="1:37" s="176" customFormat="1" ht="24" x14ac:dyDescent="0.25">
      <c r="A64" s="169" t="s">
        <v>6</v>
      </c>
      <c r="B64" s="170" t="s">
        <v>275</v>
      </c>
      <c r="C64" s="170" t="s">
        <v>274</v>
      </c>
      <c r="D64" s="169" t="s">
        <v>252</v>
      </c>
      <c r="E64" s="174">
        <v>4</v>
      </c>
      <c r="F64" s="175">
        <v>711.75</v>
      </c>
      <c r="G64" s="175">
        <f t="shared" si="2"/>
        <v>2847</v>
      </c>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row>
    <row r="65" spans="1:37" s="176" customFormat="1" x14ac:dyDescent="0.25">
      <c r="A65" s="169" t="s">
        <v>6</v>
      </c>
      <c r="B65" s="170" t="s">
        <v>275</v>
      </c>
      <c r="C65" s="170"/>
      <c r="D65" s="169" t="s">
        <v>176</v>
      </c>
      <c r="E65" s="174">
        <v>2</v>
      </c>
      <c r="F65" s="175">
        <v>207</v>
      </c>
      <c r="G65" s="175">
        <f t="shared" si="2"/>
        <v>414</v>
      </c>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row>
    <row r="66" spans="1:37" s="176" customFormat="1" x14ac:dyDescent="0.25">
      <c r="A66" s="169" t="s">
        <v>6</v>
      </c>
      <c r="B66" s="170" t="s">
        <v>275</v>
      </c>
      <c r="C66" s="170"/>
      <c r="D66" s="169" t="s">
        <v>305</v>
      </c>
      <c r="E66" s="174">
        <v>1</v>
      </c>
      <c r="F66" s="175">
        <v>479</v>
      </c>
      <c r="G66" s="175">
        <f t="shared" si="2"/>
        <v>479</v>
      </c>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row>
    <row r="67" spans="1:37" s="176" customFormat="1" x14ac:dyDescent="0.25">
      <c r="A67" s="169" t="s">
        <v>6</v>
      </c>
      <c r="B67" s="170" t="s">
        <v>434</v>
      </c>
      <c r="C67" s="170"/>
      <c r="D67" s="169" t="s">
        <v>176</v>
      </c>
      <c r="E67" s="174">
        <v>3</v>
      </c>
      <c r="F67" s="175">
        <v>207</v>
      </c>
      <c r="G67" s="175">
        <f t="shared" si="2"/>
        <v>621</v>
      </c>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row>
    <row r="68" spans="1:37" s="176" customFormat="1" ht="24" x14ac:dyDescent="0.25">
      <c r="A68" s="169" t="s">
        <v>6</v>
      </c>
      <c r="B68" s="170" t="s">
        <v>430</v>
      </c>
      <c r="C68" s="170"/>
      <c r="D68" s="169" t="s">
        <v>252</v>
      </c>
      <c r="E68" s="174">
        <v>1</v>
      </c>
      <c r="F68" s="175">
        <v>711.75</v>
      </c>
      <c r="G68" s="175">
        <f t="shared" si="2"/>
        <v>711.75</v>
      </c>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row>
    <row r="69" spans="1:37" s="176" customFormat="1" ht="24" x14ac:dyDescent="0.25">
      <c r="A69" s="169" t="s">
        <v>6</v>
      </c>
      <c r="B69" s="170" t="s">
        <v>430</v>
      </c>
      <c r="C69" s="170"/>
      <c r="D69" s="169" t="s">
        <v>189</v>
      </c>
      <c r="E69" s="174">
        <v>1</v>
      </c>
      <c r="F69" s="175">
        <v>207</v>
      </c>
      <c r="G69" s="175">
        <f t="shared" si="2"/>
        <v>207</v>
      </c>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row>
    <row r="70" spans="1:37" s="176" customFormat="1" x14ac:dyDescent="0.25">
      <c r="A70" s="169" t="s">
        <v>6</v>
      </c>
      <c r="B70" s="170" t="s">
        <v>431</v>
      </c>
      <c r="C70" s="170"/>
      <c r="D70" s="169" t="s">
        <v>200</v>
      </c>
      <c r="E70" s="174">
        <v>1</v>
      </c>
      <c r="F70" s="175">
        <v>925</v>
      </c>
      <c r="G70" s="175">
        <f t="shared" si="2"/>
        <v>925</v>
      </c>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row>
    <row r="71" spans="1:37" s="176" customFormat="1" x14ac:dyDescent="0.25">
      <c r="A71" s="169" t="s">
        <v>6</v>
      </c>
      <c r="B71" s="170" t="s">
        <v>431</v>
      </c>
      <c r="C71" s="170"/>
      <c r="D71" s="169" t="s">
        <v>158</v>
      </c>
      <c r="E71" s="174">
        <v>25</v>
      </c>
      <c r="F71" s="175">
        <v>84</v>
      </c>
      <c r="G71" s="175">
        <f>E71*F71</f>
        <v>2100</v>
      </c>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row>
    <row r="72" spans="1:37" x14ac:dyDescent="0.25">
      <c r="A72" s="169" t="s">
        <v>6</v>
      </c>
      <c r="B72" s="170" t="s">
        <v>431</v>
      </c>
      <c r="C72" s="170" t="s">
        <v>58</v>
      </c>
      <c r="D72" s="169" t="s">
        <v>305</v>
      </c>
      <c r="E72" s="174">
        <v>1</v>
      </c>
      <c r="F72" s="175">
        <v>479</v>
      </c>
      <c r="G72" s="175">
        <f>F72*E72</f>
        <v>479</v>
      </c>
    </row>
    <row r="73" spans="1:37" s="176" customFormat="1" x14ac:dyDescent="0.25">
      <c r="A73" s="169" t="s">
        <v>6</v>
      </c>
      <c r="B73" s="178" t="s">
        <v>433</v>
      </c>
      <c r="C73" s="170"/>
      <c r="D73" s="169" t="s">
        <v>130</v>
      </c>
      <c r="E73" s="174">
        <v>4</v>
      </c>
      <c r="F73" s="175">
        <v>120</v>
      </c>
      <c r="G73" s="175">
        <f>F73*E73</f>
        <v>480</v>
      </c>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1:37" s="176" customFormat="1" ht="24" x14ac:dyDescent="0.25">
      <c r="A74" s="169" t="s">
        <v>6</v>
      </c>
      <c r="B74" s="178" t="s">
        <v>433</v>
      </c>
      <c r="C74" s="170"/>
      <c r="D74" s="169" t="s">
        <v>252</v>
      </c>
      <c r="E74" s="174">
        <v>4</v>
      </c>
      <c r="F74" s="175">
        <v>711.75</v>
      </c>
      <c r="G74" s="175">
        <f>F74*E74</f>
        <v>2847</v>
      </c>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1:37" s="176" customFormat="1" x14ac:dyDescent="0.25">
      <c r="A75" s="169" t="s">
        <v>6</v>
      </c>
      <c r="B75" s="170" t="s">
        <v>433</v>
      </c>
      <c r="C75" s="178"/>
      <c r="D75" s="169" t="s">
        <v>176</v>
      </c>
      <c r="E75" s="174">
        <v>3</v>
      </c>
      <c r="F75" s="175">
        <v>207</v>
      </c>
      <c r="G75" s="175">
        <f>F75*E75</f>
        <v>621</v>
      </c>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1:37" ht="15" customHeight="1" x14ac:dyDescent="0.25">
      <c r="A76" s="179" t="s">
        <v>368</v>
      </c>
      <c r="B76" s="180"/>
      <c r="C76" s="180"/>
      <c r="D76" s="181"/>
      <c r="E76" s="182">
        <f>SUM(E36:E75)</f>
        <v>267</v>
      </c>
      <c r="F76" s="183"/>
      <c r="G76" s="184">
        <f>SUM(G36:G75)</f>
        <v>64876.349999999991</v>
      </c>
    </row>
    <row r="77" spans="1:37" s="176" customFormat="1" ht="24" x14ac:dyDescent="0.25">
      <c r="A77" s="169" t="s">
        <v>333</v>
      </c>
      <c r="B77" s="170" t="s">
        <v>443</v>
      </c>
      <c r="C77" s="170" t="s">
        <v>444</v>
      </c>
      <c r="D77" s="169" t="s">
        <v>252</v>
      </c>
      <c r="E77" s="182">
        <v>1</v>
      </c>
      <c r="F77" s="175">
        <v>711.75</v>
      </c>
      <c r="G77" s="175">
        <f t="shared" ref="G77:G85" si="3">F77*E77</f>
        <v>711.75</v>
      </c>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1:37" s="176" customFormat="1" x14ac:dyDescent="0.25">
      <c r="A78" s="169" t="s">
        <v>333</v>
      </c>
      <c r="B78" s="170" t="s">
        <v>443</v>
      </c>
      <c r="C78" s="170" t="s">
        <v>444</v>
      </c>
      <c r="D78" s="169" t="s">
        <v>38</v>
      </c>
      <c r="E78" s="182">
        <v>1</v>
      </c>
      <c r="F78" s="175">
        <v>207</v>
      </c>
      <c r="G78" s="175">
        <f t="shared" si="3"/>
        <v>207</v>
      </c>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row>
    <row r="79" spans="1:37" s="176" customFormat="1" x14ac:dyDescent="0.25">
      <c r="A79" s="169" t="s">
        <v>333</v>
      </c>
      <c r="B79" s="170" t="s">
        <v>443</v>
      </c>
      <c r="C79" s="170" t="s">
        <v>444</v>
      </c>
      <c r="D79" s="169" t="s">
        <v>38</v>
      </c>
      <c r="E79" s="182">
        <v>1</v>
      </c>
      <c r="F79" s="175">
        <v>207</v>
      </c>
      <c r="G79" s="175">
        <f t="shared" si="3"/>
        <v>207</v>
      </c>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row>
    <row r="80" spans="1:37" s="176" customFormat="1" ht="24" x14ac:dyDescent="0.25">
      <c r="A80" s="169" t="s">
        <v>333</v>
      </c>
      <c r="B80" s="170" t="s">
        <v>443</v>
      </c>
      <c r="C80" s="170" t="s">
        <v>459</v>
      </c>
      <c r="D80" s="169" t="s">
        <v>145</v>
      </c>
      <c r="E80" s="182">
        <v>1</v>
      </c>
      <c r="F80" s="175">
        <v>687.5</v>
      </c>
      <c r="G80" s="175">
        <f t="shared" si="3"/>
        <v>687.5</v>
      </c>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1:37" s="176" customFormat="1" x14ac:dyDescent="0.25">
      <c r="A81" s="169" t="s">
        <v>333</v>
      </c>
      <c r="B81" s="170" t="s">
        <v>443</v>
      </c>
      <c r="C81" s="170" t="s">
        <v>444</v>
      </c>
      <c r="D81" s="169" t="s">
        <v>176</v>
      </c>
      <c r="E81" s="182">
        <v>1</v>
      </c>
      <c r="F81" s="175">
        <v>207</v>
      </c>
      <c r="G81" s="175">
        <f t="shared" si="3"/>
        <v>207</v>
      </c>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1:37" x14ac:dyDescent="0.25">
      <c r="A82" s="169" t="s">
        <v>333</v>
      </c>
      <c r="B82" s="170" t="s">
        <v>73</v>
      </c>
      <c r="C82" s="170" t="s">
        <v>444</v>
      </c>
      <c r="D82" s="169" t="s">
        <v>38</v>
      </c>
      <c r="E82" s="182">
        <v>1</v>
      </c>
      <c r="F82" s="175">
        <v>207</v>
      </c>
      <c r="G82" s="175">
        <f t="shared" si="3"/>
        <v>207</v>
      </c>
    </row>
    <row r="83" spans="1:37" s="176" customFormat="1" ht="24" x14ac:dyDescent="0.25">
      <c r="A83" s="169" t="s">
        <v>333</v>
      </c>
      <c r="B83" s="170" t="s">
        <v>73</v>
      </c>
      <c r="C83" s="170" t="s">
        <v>459</v>
      </c>
      <c r="D83" s="169" t="s">
        <v>145</v>
      </c>
      <c r="E83" s="174">
        <v>1</v>
      </c>
      <c r="F83" s="175">
        <v>687.5</v>
      </c>
      <c r="G83" s="175">
        <f t="shared" si="3"/>
        <v>687.5</v>
      </c>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row>
    <row r="84" spans="1:37" s="176" customFormat="1" x14ac:dyDescent="0.25">
      <c r="A84" s="169" t="s">
        <v>333</v>
      </c>
      <c r="B84" s="170" t="s">
        <v>73</v>
      </c>
      <c r="C84" s="170" t="s">
        <v>445</v>
      </c>
      <c r="D84" s="169" t="s">
        <v>200</v>
      </c>
      <c r="E84" s="174">
        <v>1</v>
      </c>
      <c r="F84" s="175">
        <v>925</v>
      </c>
      <c r="G84" s="175">
        <f t="shared" si="3"/>
        <v>925</v>
      </c>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row>
    <row r="85" spans="1:37" s="176" customFormat="1" ht="24" x14ac:dyDescent="0.25">
      <c r="A85" s="169" t="s">
        <v>333</v>
      </c>
      <c r="B85" s="170" t="s">
        <v>73</v>
      </c>
      <c r="C85" s="170" t="s">
        <v>438</v>
      </c>
      <c r="D85" s="169" t="s">
        <v>252</v>
      </c>
      <c r="E85" s="174">
        <v>1</v>
      </c>
      <c r="F85" s="175">
        <v>711.75</v>
      </c>
      <c r="G85" s="175">
        <f t="shared" si="3"/>
        <v>711.75</v>
      </c>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row>
    <row r="86" spans="1:37" s="176" customFormat="1" x14ac:dyDescent="0.25">
      <c r="A86" s="169" t="s">
        <v>333</v>
      </c>
      <c r="B86" s="170" t="s">
        <v>73</v>
      </c>
      <c r="C86" s="170" t="s">
        <v>446</v>
      </c>
      <c r="D86" s="169" t="s">
        <v>158</v>
      </c>
      <c r="E86" s="174">
        <v>25</v>
      </c>
      <c r="F86" s="175">
        <v>84</v>
      </c>
      <c r="G86" s="175">
        <f>E86*F86</f>
        <v>2100</v>
      </c>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row>
    <row r="87" spans="1:37" s="176" customFormat="1" x14ac:dyDescent="0.25">
      <c r="A87" s="169" t="s">
        <v>333</v>
      </c>
      <c r="B87" s="170" t="s">
        <v>73</v>
      </c>
      <c r="C87" s="170" t="s">
        <v>457</v>
      </c>
      <c r="D87" s="169" t="s">
        <v>176</v>
      </c>
      <c r="E87" s="174">
        <v>1</v>
      </c>
      <c r="F87" s="175">
        <v>207</v>
      </c>
      <c r="G87" s="175">
        <f t="shared" ref="G87:G129" si="4">F87*E87</f>
        <v>207</v>
      </c>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row>
    <row r="88" spans="1:37" s="176" customFormat="1" x14ac:dyDescent="0.25">
      <c r="A88" s="169" t="s">
        <v>333</v>
      </c>
      <c r="B88" s="170" t="s">
        <v>73</v>
      </c>
      <c r="C88" s="170" t="s">
        <v>58</v>
      </c>
      <c r="D88" s="169" t="s">
        <v>305</v>
      </c>
      <c r="E88" s="174">
        <v>4</v>
      </c>
      <c r="F88" s="175">
        <v>479</v>
      </c>
      <c r="G88" s="175">
        <f t="shared" si="4"/>
        <v>1916</v>
      </c>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row>
    <row r="89" spans="1:37" ht="24" x14ac:dyDescent="0.25">
      <c r="A89" s="169" t="s">
        <v>333</v>
      </c>
      <c r="B89" s="170" t="s">
        <v>237</v>
      </c>
      <c r="C89" s="170" t="s">
        <v>464</v>
      </c>
      <c r="D89" s="169" t="s">
        <v>246</v>
      </c>
      <c r="E89" s="174">
        <v>6</v>
      </c>
      <c r="F89" s="186">
        <v>546</v>
      </c>
      <c r="G89" s="175">
        <f t="shared" si="4"/>
        <v>3276</v>
      </c>
    </row>
    <row r="90" spans="1:37" s="176" customFormat="1" x14ac:dyDescent="0.25">
      <c r="A90" s="169" t="s">
        <v>333</v>
      </c>
      <c r="B90" s="170" t="s">
        <v>237</v>
      </c>
      <c r="C90" s="178" t="s">
        <v>462</v>
      </c>
      <c r="D90" s="169" t="s">
        <v>38</v>
      </c>
      <c r="E90" s="174">
        <v>1</v>
      </c>
      <c r="F90" s="175">
        <v>207</v>
      </c>
      <c r="G90" s="175">
        <f t="shared" si="4"/>
        <v>207</v>
      </c>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row>
    <row r="91" spans="1:37" s="176" customFormat="1" x14ac:dyDescent="0.25">
      <c r="A91" s="169" t="s">
        <v>333</v>
      </c>
      <c r="B91" s="170" t="s">
        <v>237</v>
      </c>
      <c r="C91" s="178" t="s">
        <v>240</v>
      </c>
      <c r="D91" s="169" t="s">
        <v>234</v>
      </c>
      <c r="E91" s="174">
        <v>4</v>
      </c>
      <c r="F91" s="175">
        <v>300</v>
      </c>
      <c r="G91" s="175">
        <f t="shared" si="4"/>
        <v>1200</v>
      </c>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row>
    <row r="92" spans="1:37" s="176" customFormat="1" ht="24" x14ac:dyDescent="0.25">
      <c r="A92" s="169" t="s">
        <v>333</v>
      </c>
      <c r="B92" s="170" t="s">
        <v>237</v>
      </c>
      <c r="C92" s="170" t="s">
        <v>442</v>
      </c>
      <c r="D92" s="169" t="s">
        <v>145</v>
      </c>
      <c r="E92" s="174">
        <v>1</v>
      </c>
      <c r="F92" s="175">
        <v>687.5</v>
      </c>
      <c r="G92" s="175">
        <f t="shared" si="4"/>
        <v>687.5</v>
      </c>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row>
    <row r="93" spans="1:37" s="176" customFormat="1" x14ac:dyDescent="0.25">
      <c r="A93" s="169" t="s">
        <v>333</v>
      </c>
      <c r="B93" s="170" t="s">
        <v>237</v>
      </c>
      <c r="C93" s="178" t="s">
        <v>456</v>
      </c>
      <c r="D93" s="169" t="s">
        <v>225</v>
      </c>
      <c r="E93" s="174">
        <v>3</v>
      </c>
      <c r="F93" s="175">
        <v>687.5</v>
      </c>
      <c r="G93" s="175">
        <f t="shared" si="4"/>
        <v>2062.5</v>
      </c>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row>
    <row r="94" spans="1:37" s="176" customFormat="1" x14ac:dyDescent="0.25">
      <c r="A94" s="169" t="s">
        <v>333</v>
      </c>
      <c r="B94" s="170" t="s">
        <v>237</v>
      </c>
      <c r="C94" s="178" t="s">
        <v>458</v>
      </c>
      <c r="D94" s="169" t="s">
        <v>225</v>
      </c>
      <c r="E94" s="174">
        <v>3</v>
      </c>
      <c r="F94" s="175">
        <v>687.5</v>
      </c>
      <c r="G94" s="175">
        <f t="shared" si="4"/>
        <v>2062.5</v>
      </c>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row>
    <row r="95" spans="1:37" s="176" customFormat="1" x14ac:dyDescent="0.25">
      <c r="A95" s="169" t="s">
        <v>333</v>
      </c>
      <c r="B95" s="170" t="s">
        <v>237</v>
      </c>
      <c r="C95" s="178" t="s">
        <v>465</v>
      </c>
      <c r="D95" s="169" t="s">
        <v>130</v>
      </c>
      <c r="E95" s="174">
        <v>6</v>
      </c>
      <c r="F95" s="175">
        <v>120</v>
      </c>
      <c r="G95" s="175">
        <f t="shared" si="4"/>
        <v>720</v>
      </c>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row>
    <row r="96" spans="1:37" s="176" customFormat="1" ht="24" x14ac:dyDescent="0.25">
      <c r="A96" s="169" t="s">
        <v>333</v>
      </c>
      <c r="B96" s="170" t="s">
        <v>237</v>
      </c>
      <c r="C96" s="178" t="s">
        <v>461</v>
      </c>
      <c r="D96" s="169" t="s">
        <v>252</v>
      </c>
      <c r="E96" s="174">
        <v>1</v>
      </c>
      <c r="F96" s="175">
        <v>711.75</v>
      </c>
      <c r="G96" s="175">
        <f t="shared" si="4"/>
        <v>711.75</v>
      </c>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row>
    <row r="97" spans="1:37" s="176" customFormat="1" x14ac:dyDescent="0.25">
      <c r="A97" s="169" t="s">
        <v>333</v>
      </c>
      <c r="B97" s="170" t="s">
        <v>237</v>
      </c>
      <c r="C97" s="178" t="s">
        <v>447</v>
      </c>
      <c r="D97" s="169" t="s">
        <v>67</v>
      </c>
      <c r="E97" s="174">
        <v>13</v>
      </c>
      <c r="F97" s="175">
        <v>657</v>
      </c>
      <c r="G97" s="175">
        <f t="shared" si="4"/>
        <v>8541</v>
      </c>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row>
    <row r="98" spans="1:37" s="176" customFormat="1" x14ac:dyDescent="0.25">
      <c r="A98" s="169" t="s">
        <v>333</v>
      </c>
      <c r="B98" s="170" t="s">
        <v>237</v>
      </c>
      <c r="C98" s="178" t="s">
        <v>435</v>
      </c>
      <c r="D98" s="169" t="s">
        <v>15</v>
      </c>
      <c r="E98" s="174">
        <v>2</v>
      </c>
      <c r="F98" s="175">
        <v>1776</v>
      </c>
      <c r="G98" s="175">
        <f t="shared" si="4"/>
        <v>3552</v>
      </c>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row>
    <row r="99" spans="1:37" s="176" customFormat="1" x14ac:dyDescent="0.25">
      <c r="A99" s="169" t="s">
        <v>333</v>
      </c>
      <c r="B99" s="170" t="s">
        <v>237</v>
      </c>
      <c r="C99" s="178" t="s">
        <v>457</v>
      </c>
      <c r="D99" s="169" t="s">
        <v>176</v>
      </c>
      <c r="E99" s="174">
        <v>1</v>
      </c>
      <c r="F99" s="175">
        <v>207</v>
      </c>
      <c r="G99" s="175">
        <f t="shared" si="4"/>
        <v>207</v>
      </c>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row>
    <row r="100" spans="1:37" s="176" customFormat="1" x14ac:dyDescent="0.25">
      <c r="A100" s="169" t="s">
        <v>333</v>
      </c>
      <c r="B100" s="170" t="s">
        <v>237</v>
      </c>
      <c r="C100" s="178" t="s">
        <v>463</v>
      </c>
      <c r="D100" s="169" t="s">
        <v>305</v>
      </c>
      <c r="E100" s="174">
        <v>11</v>
      </c>
      <c r="F100" s="175">
        <v>479</v>
      </c>
      <c r="G100" s="175">
        <f t="shared" si="4"/>
        <v>5269</v>
      </c>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row>
    <row r="101" spans="1:37" s="176" customFormat="1" x14ac:dyDescent="0.25">
      <c r="A101" s="169" t="s">
        <v>333</v>
      </c>
      <c r="B101" s="170" t="s">
        <v>451</v>
      </c>
      <c r="C101" s="178"/>
      <c r="D101" s="169" t="s">
        <v>38</v>
      </c>
      <c r="E101" s="174">
        <v>1</v>
      </c>
      <c r="F101" s="175">
        <v>207</v>
      </c>
      <c r="G101" s="175">
        <f t="shared" si="4"/>
        <v>207</v>
      </c>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row>
    <row r="102" spans="1:37" s="176" customFormat="1" ht="24" x14ac:dyDescent="0.25">
      <c r="A102" s="169" t="s">
        <v>333</v>
      </c>
      <c r="B102" s="170" t="s">
        <v>451</v>
      </c>
      <c r="C102" s="178" t="s">
        <v>459</v>
      </c>
      <c r="D102" s="169" t="s">
        <v>145</v>
      </c>
      <c r="E102" s="174">
        <v>1</v>
      </c>
      <c r="F102" s="175">
        <v>687.5</v>
      </c>
      <c r="G102" s="175">
        <f t="shared" si="4"/>
        <v>687.5</v>
      </c>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row>
    <row r="103" spans="1:37" s="176" customFormat="1" x14ac:dyDescent="0.25">
      <c r="A103" s="169" t="s">
        <v>333</v>
      </c>
      <c r="B103" s="170" t="s">
        <v>451</v>
      </c>
      <c r="C103" s="178" t="s">
        <v>450</v>
      </c>
      <c r="D103" s="169" t="s">
        <v>164</v>
      </c>
      <c r="E103" s="174">
        <v>1</v>
      </c>
      <c r="F103" s="175">
        <v>537.20000000000005</v>
      </c>
      <c r="G103" s="175">
        <f t="shared" si="4"/>
        <v>537.20000000000005</v>
      </c>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row>
    <row r="104" spans="1:37" s="176" customFormat="1" x14ac:dyDescent="0.25">
      <c r="A104" s="169" t="s">
        <v>333</v>
      </c>
      <c r="B104" s="170" t="s">
        <v>451</v>
      </c>
      <c r="C104" s="178" t="s">
        <v>452</v>
      </c>
      <c r="D104" s="169" t="s">
        <v>15</v>
      </c>
      <c r="E104" s="174">
        <v>1</v>
      </c>
      <c r="F104" s="175">
        <v>1776</v>
      </c>
      <c r="G104" s="175">
        <f t="shared" si="4"/>
        <v>1776</v>
      </c>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row>
    <row r="105" spans="1:37" s="176" customFormat="1" x14ac:dyDescent="0.25">
      <c r="A105" s="169" t="s">
        <v>333</v>
      </c>
      <c r="B105" s="170" t="s">
        <v>451</v>
      </c>
      <c r="C105" s="170"/>
      <c r="D105" s="169" t="s">
        <v>176</v>
      </c>
      <c r="E105" s="174">
        <v>1</v>
      </c>
      <c r="F105" s="175">
        <v>207</v>
      </c>
      <c r="G105" s="175">
        <f t="shared" si="4"/>
        <v>207</v>
      </c>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row>
    <row r="106" spans="1:37" s="176" customFormat="1" x14ac:dyDescent="0.25">
      <c r="A106" s="169" t="s">
        <v>333</v>
      </c>
      <c r="B106" s="170" t="s">
        <v>455</v>
      </c>
      <c r="C106" s="178"/>
      <c r="D106" s="169" t="s">
        <v>38</v>
      </c>
      <c r="E106" s="174">
        <v>1</v>
      </c>
      <c r="F106" s="175">
        <v>207</v>
      </c>
      <c r="G106" s="175">
        <f t="shared" si="4"/>
        <v>207</v>
      </c>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row>
    <row r="107" spans="1:37" s="176" customFormat="1" ht="24" x14ac:dyDescent="0.25">
      <c r="A107" s="169" t="s">
        <v>333</v>
      </c>
      <c r="B107" s="170" t="s">
        <v>455</v>
      </c>
      <c r="C107" s="178" t="s">
        <v>459</v>
      </c>
      <c r="D107" s="169" t="s">
        <v>145</v>
      </c>
      <c r="E107" s="174">
        <v>1</v>
      </c>
      <c r="F107" s="175">
        <v>687.5</v>
      </c>
      <c r="G107" s="175">
        <f t="shared" si="4"/>
        <v>687.5</v>
      </c>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row>
    <row r="108" spans="1:37" s="176" customFormat="1" x14ac:dyDescent="0.25">
      <c r="A108" s="169" t="s">
        <v>333</v>
      </c>
      <c r="B108" s="170" t="s">
        <v>455</v>
      </c>
      <c r="C108" s="178" t="s">
        <v>445</v>
      </c>
      <c r="D108" s="169" t="s">
        <v>200</v>
      </c>
      <c r="E108" s="174">
        <v>1</v>
      </c>
      <c r="F108" s="175">
        <v>925</v>
      </c>
      <c r="G108" s="175">
        <f t="shared" si="4"/>
        <v>925</v>
      </c>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row>
    <row r="109" spans="1:37" s="176" customFormat="1" ht="24" x14ac:dyDescent="0.25">
      <c r="A109" s="169" t="s">
        <v>333</v>
      </c>
      <c r="B109" s="170" t="s">
        <v>455</v>
      </c>
      <c r="C109" s="170"/>
      <c r="D109" s="169" t="s">
        <v>252</v>
      </c>
      <c r="E109" s="174">
        <v>1</v>
      </c>
      <c r="F109" s="175">
        <v>711.75</v>
      </c>
      <c r="G109" s="175">
        <f t="shared" si="4"/>
        <v>711.75</v>
      </c>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row>
    <row r="110" spans="1:37" s="176" customFormat="1" x14ac:dyDescent="0.25">
      <c r="A110" s="169" t="s">
        <v>333</v>
      </c>
      <c r="B110" s="170" t="s">
        <v>455</v>
      </c>
      <c r="C110" s="170"/>
      <c r="D110" s="169" t="s">
        <v>176</v>
      </c>
      <c r="E110" s="174">
        <v>1</v>
      </c>
      <c r="F110" s="175">
        <v>207</v>
      </c>
      <c r="G110" s="175">
        <f t="shared" si="4"/>
        <v>207</v>
      </c>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row>
    <row r="111" spans="1:37" s="176" customFormat="1" x14ac:dyDescent="0.25">
      <c r="A111" s="169" t="s">
        <v>333</v>
      </c>
      <c r="B111" s="170" t="s">
        <v>453</v>
      </c>
      <c r="C111" s="170"/>
      <c r="D111" s="169" t="s">
        <v>38</v>
      </c>
      <c r="E111" s="174">
        <v>1</v>
      </c>
      <c r="F111" s="175">
        <v>207</v>
      </c>
      <c r="G111" s="175">
        <f t="shared" si="4"/>
        <v>207</v>
      </c>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1:37" s="176" customFormat="1" ht="24" x14ac:dyDescent="0.25">
      <c r="A112" s="169" t="s">
        <v>333</v>
      </c>
      <c r="B112" s="170" t="s">
        <v>453</v>
      </c>
      <c r="C112" s="178" t="s">
        <v>459</v>
      </c>
      <c r="D112" s="169" t="s">
        <v>145</v>
      </c>
      <c r="E112" s="174">
        <v>1</v>
      </c>
      <c r="F112" s="175">
        <v>687.5</v>
      </c>
      <c r="G112" s="175">
        <f t="shared" si="4"/>
        <v>687.5</v>
      </c>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row>
    <row r="113" spans="1:37" s="176" customFormat="1" ht="24" x14ac:dyDescent="0.25">
      <c r="A113" s="169" t="s">
        <v>333</v>
      </c>
      <c r="B113" s="170" t="s">
        <v>453</v>
      </c>
      <c r="C113" s="178" t="s">
        <v>438</v>
      </c>
      <c r="D113" s="169" t="s">
        <v>252</v>
      </c>
      <c r="E113" s="174">
        <v>1</v>
      </c>
      <c r="F113" s="175">
        <v>711.75</v>
      </c>
      <c r="G113" s="175">
        <f t="shared" si="4"/>
        <v>711.75</v>
      </c>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row>
    <row r="114" spans="1:37" s="176" customFormat="1" x14ac:dyDescent="0.25">
      <c r="A114" s="169" t="s">
        <v>333</v>
      </c>
      <c r="B114" s="170" t="s">
        <v>454</v>
      </c>
      <c r="C114" s="178"/>
      <c r="D114" s="169" t="s">
        <v>38</v>
      </c>
      <c r="E114" s="174">
        <v>1</v>
      </c>
      <c r="F114" s="175">
        <v>207</v>
      </c>
      <c r="G114" s="175">
        <f t="shared" si="4"/>
        <v>207</v>
      </c>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row>
    <row r="115" spans="1:37" s="176" customFormat="1" ht="24" x14ac:dyDescent="0.25">
      <c r="A115" s="169" t="s">
        <v>333</v>
      </c>
      <c r="B115" s="170" t="s">
        <v>454</v>
      </c>
      <c r="C115" s="170" t="s">
        <v>459</v>
      </c>
      <c r="D115" s="169" t="s">
        <v>145</v>
      </c>
      <c r="E115" s="174">
        <v>1</v>
      </c>
      <c r="F115" s="175">
        <v>687.5</v>
      </c>
      <c r="G115" s="175">
        <f t="shared" si="4"/>
        <v>687.5</v>
      </c>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row>
    <row r="116" spans="1:37" s="176" customFormat="1" ht="24" x14ac:dyDescent="0.25">
      <c r="A116" s="169" t="s">
        <v>333</v>
      </c>
      <c r="B116" s="170" t="s">
        <v>454</v>
      </c>
      <c r="C116" s="178" t="s">
        <v>438</v>
      </c>
      <c r="D116" s="169" t="s">
        <v>252</v>
      </c>
      <c r="E116" s="174">
        <v>1</v>
      </c>
      <c r="F116" s="175">
        <v>711.75</v>
      </c>
      <c r="G116" s="175">
        <f t="shared" si="4"/>
        <v>711.75</v>
      </c>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row>
    <row r="117" spans="1:37" s="176" customFormat="1" x14ac:dyDescent="0.25">
      <c r="A117" s="169" t="s">
        <v>333</v>
      </c>
      <c r="B117" s="170" t="s">
        <v>454</v>
      </c>
      <c r="C117" s="178"/>
      <c r="D117" s="169" t="s">
        <v>176</v>
      </c>
      <c r="E117" s="174">
        <v>1</v>
      </c>
      <c r="F117" s="175">
        <v>207</v>
      </c>
      <c r="G117" s="175">
        <f t="shared" si="4"/>
        <v>207</v>
      </c>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row>
    <row r="118" spans="1:37" s="176" customFormat="1" ht="24" x14ac:dyDescent="0.25">
      <c r="A118" s="169" t="s">
        <v>333</v>
      </c>
      <c r="B118" s="178" t="s">
        <v>441</v>
      </c>
      <c r="C118" s="170"/>
      <c r="D118" s="169" t="s">
        <v>246</v>
      </c>
      <c r="E118" s="174">
        <v>1</v>
      </c>
      <c r="F118" s="186">
        <v>546</v>
      </c>
      <c r="G118" s="175">
        <f t="shared" si="4"/>
        <v>546</v>
      </c>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row>
    <row r="119" spans="1:37" s="176" customFormat="1" x14ac:dyDescent="0.25">
      <c r="A119" s="169" t="s">
        <v>333</v>
      </c>
      <c r="B119" s="178" t="s">
        <v>441</v>
      </c>
      <c r="C119" s="170" t="s">
        <v>460</v>
      </c>
      <c r="D119" s="169" t="s">
        <v>33</v>
      </c>
      <c r="E119" s="174">
        <v>1</v>
      </c>
      <c r="F119" s="175">
        <v>484</v>
      </c>
      <c r="G119" s="175">
        <f t="shared" si="4"/>
        <v>484</v>
      </c>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row>
    <row r="120" spans="1:37" s="176" customFormat="1" x14ac:dyDescent="0.25">
      <c r="A120" s="169" t="s">
        <v>333</v>
      </c>
      <c r="B120" s="178" t="s">
        <v>441</v>
      </c>
      <c r="C120" s="178"/>
      <c r="D120" s="169" t="s">
        <v>38</v>
      </c>
      <c r="E120" s="174">
        <v>1</v>
      </c>
      <c r="F120" s="175">
        <v>207</v>
      </c>
      <c r="G120" s="175">
        <f t="shared" si="4"/>
        <v>207</v>
      </c>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row>
    <row r="121" spans="1:37" s="176" customFormat="1" ht="24" x14ac:dyDescent="0.25">
      <c r="A121" s="169" t="s">
        <v>333</v>
      </c>
      <c r="B121" s="178" t="s">
        <v>441</v>
      </c>
      <c r="C121" s="170" t="s">
        <v>459</v>
      </c>
      <c r="D121" s="169" t="s">
        <v>145</v>
      </c>
      <c r="E121" s="174">
        <v>1</v>
      </c>
      <c r="F121" s="175">
        <v>687.5</v>
      </c>
      <c r="G121" s="175">
        <f t="shared" si="4"/>
        <v>687.5</v>
      </c>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row>
    <row r="122" spans="1:37" s="176" customFormat="1" x14ac:dyDescent="0.25">
      <c r="A122" s="169" t="s">
        <v>333</v>
      </c>
      <c r="B122" s="178" t="s">
        <v>441</v>
      </c>
      <c r="C122" s="170" t="s">
        <v>445</v>
      </c>
      <c r="D122" s="169" t="s">
        <v>200</v>
      </c>
      <c r="E122" s="174">
        <v>1</v>
      </c>
      <c r="F122" s="175">
        <v>925</v>
      </c>
      <c r="G122" s="175">
        <f t="shared" si="4"/>
        <v>925</v>
      </c>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row>
    <row r="123" spans="1:37" s="176" customFormat="1" ht="24" x14ac:dyDescent="0.25">
      <c r="A123" s="169" t="s">
        <v>333</v>
      </c>
      <c r="B123" s="178" t="s">
        <v>441</v>
      </c>
      <c r="C123" s="170" t="s">
        <v>438</v>
      </c>
      <c r="D123" s="169" t="s">
        <v>252</v>
      </c>
      <c r="E123" s="174">
        <v>1</v>
      </c>
      <c r="F123" s="175">
        <v>711.75</v>
      </c>
      <c r="G123" s="175">
        <f t="shared" si="4"/>
        <v>711.75</v>
      </c>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row>
    <row r="124" spans="1:37" s="176" customFormat="1" x14ac:dyDescent="0.25">
      <c r="A124" s="169" t="s">
        <v>333</v>
      </c>
      <c r="B124" s="178" t="s">
        <v>441</v>
      </c>
      <c r="C124" s="170"/>
      <c r="D124" s="169" t="s">
        <v>176</v>
      </c>
      <c r="E124" s="174">
        <v>1</v>
      </c>
      <c r="F124" s="175">
        <v>207</v>
      </c>
      <c r="G124" s="175">
        <f t="shared" si="4"/>
        <v>207</v>
      </c>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row>
    <row r="125" spans="1:37" s="176" customFormat="1" x14ac:dyDescent="0.25">
      <c r="A125" s="169" t="s">
        <v>333</v>
      </c>
      <c r="B125" s="170" t="s">
        <v>41</v>
      </c>
      <c r="C125" s="170"/>
      <c r="D125" s="169" t="s">
        <v>38</v>
      </c>
      <c r="E125" s="174">
        <v>1</v>
      </c>
      <c r="F125" s="175">
        <v>207</v>
      </c>
      <c r="G125" s="175">
        <f t="shared" si="4"/>
        <v>207</v>
      </c>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row>
    <row r="126" spans="1:37" s="176" customFormat="1" x14ac:dyDescent="0.25">
      <c r="A126" s="169" t="s">
        <v>333</v>
      </c>
      <c r="B126" s="170" t="s">
        <v>41</v>
      </c>
      <c r="C126" s="170" t="s">
        <v>39</v>
      </c>
      <c r="D126" s="169" t="s">
        <v>38</v>
      </c>
      <c r="E126" s="174">
        <v>4</v>
      </c>
      <c r="F126" s="175">
        <v>207</v>
      </c>
      <c r="G126" s="175">
        <f t="shared" si="4"/>
        <v>828</v>
      </c>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row>
    <row r="127" spans="1:37" s="176" customFormat="1" x14ac:dyDescent="0.25">
      <c r="A127" s="169" t="s">
        <v>333</v>
      </c>
      <c r="B127" s="170" t="s">
        <v>41</v>
      </c>
      <c r="C127" s="170" t="s">
        <v>450</v>
      </c>
      <c r="D127" s="169" t="s">
        <v>164</v>
      </c>
      <c r="E127" s="174">
        <v>3</v>
      </c>
      <c r="F127" s="175">
        <v>537.20000000000005</v>
      </c>
      <c r="G127" s="175">
        <f t="shared" si="4"/>
        <v>1611.6000000000001</v>
      </c>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row>
    <row r="128" spans="1:37" s="176" customFormat="1" ht="24" x14ac:dyDescent="0.25">
      <c r="A128" s="169" t="s">
        <v>333</v>
      </c>
      <c r="B128" s="170" t="s">
        <v>41</v>
      </c>
      <c r="C128" s="170" t="s">
        <v>439</v>
      </c>
      <c r="D128" s="169" t="s">
        <v>252</v>
      </c>
      <c r="E128" s="174">
        <v>1</v>
      </c>
      <c r="F128" s="175">
        <v>711.75</v>
      </c>
      <c r="G128" s="175">
        <f t="shared" si="4"/>
        <v>711.75</v>
      </c>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row>
    <row r="129" spans="1:37" s="176" customFormat="1" x14ac:dyDescent="0.25">
      <c r="A129" s="169" t="s">
        <v>333</v>
      </c>
      <c r="B129" s="170" t="s">
        <v>41</v>
      </c>
      <c r="C129" s="178" t="s">
        <v>440</v>
      </c>
      <c r="D129" s="169" t="s">
        <v>176</v>
      </c>
      <c r="E129" s="174">
        <v>1</v>
      </c>
      <c r="F129" s="175">
        <v>207</v>
      </c>
      <c r="G129" s="175">
        <f t="shared" si="4"/>
        <v>207</v>
      </c>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row>
    <row r="130" spans="1:37" ht="14.25" customHeight="1" x14ac:dyDescent="0.25">
      <c r="A130" s="179" t="s">
        <v>387</v>
      </c>
      <c r="B130" s="180"/>
      <c r="C130" s="180"/>
      <c r="D130" s="181"/>
      <c r="E130" s="182">
        <f>SUM(E77:E129)</f>
        <v>125</v>
      </c>
      <c r="F130" s="183"/>
      <c r="G130" s="184">
        <f>SUM(G77:G129)</f>
        <v>54176.799999999996</v>
      </c>
    </row>
    <row r="131" spans="1:37" x14ac:dyDescent="0.25">
      <c r="A131" s="169" t="s">
        <v>45</v>
      </c>
      <c r="B131" s="170" t="s">
        <v>573</v>
      </c>
      <c r="C131" s="170" t="s">
        <v>574</v>
      </c>
      <c r="D131" s="169" t="s">
        <v>176</v>
      </c>
      <c r="E131" s="182">
        <v>1</v>
      </c>
      <c r="F131" s="175">
        <v>207</v>
      </c>
      <c r="G131" s="175">
        <f t="shared" ref="G131" si="5">F131*E131</f>
        <v>207</v>
      </c>
    </row>
    <row r="132" spans="1:37" ht="14.25" customHeight="1" x14ac:dyDescent="0.25">
      <c r="A132" s="169" t="s">
        <v>45</v>
      </c>
      <c r="B132" s="170" t="s">
        <v>573</v>
      </c>
      <c r="C132" s="170"/>
      <c r="D132" s="169" t="s">
        <v>33</v>
      </c>
      <c r="E132" s="182">
        <v>1</v>
      </c>
      <c r="F132" s="175">
        <v>484</v>
      </c>
      <c r="G132" s="175">
        <f>F132*E132</f>
        <v>484</v>
      </c>
    </row>
    <row r="133" spans="1:37" x14ac:dyDescent="0.25">
      <c r="A133" s="169" t="s">
        <v>45</v>
      </c>
      <c r="B133" s="170" t="s">
        <v>573</v>
      </c>
      <c r="C133" s="170"/>
      <c r="D133" s="169" t="s">
        <v>164</v>
      </c>
      <c r="E133" s="182">
        <v>1</v>
      </c>
      <c r="F133" s="175">
        <v>537.20000000000005</v>
      </c>
      <c r="G133" s="175">
        <f>F133*E133</f>
        <v>537.20000000000005</v>
      </c>
    </row>
    <row r="134" spans="1:37" x14ac:dyDescent="0.25">
      <c r="A134" s="169" t="s">
        <v>45</v>
      </c>
      <c r="B134" s="170" t="s">
        <v>573</v>
      </c>
      <c r="C134" s="170" t="s">
        <v>592</v>
      </c>
      <c r="D134" s="169" t="s">
        <v>200</v>
      </c>
      <c r="E134" s="182">
        <v>1</v>
      </c>
      <c r="F134" s="175">
        <v>925</v>
      </c>
      <c r="G134" s="175">
        <f>F134*E134</f>
        <v>925</v>
      </c>
    </row>
    <row r="135" spans="1:37" x14ac:dyDescent="0.25">
      <c r="A135" s="169" t="s">
        <v>45</v>
      </c>
      <c r="B135" s="170" t="s">
        <v>573</v>
      </c>
      <c r="C135" s="170"/>
      <c r="D135" s="169" t="s">
        <v>158</v>
      </c>
      <c r="E135" s="182">
        <v>25</v>
      </c>
      <c r="F135" s="175">
        <v>84</v>
      </c>
      <c r="G135" s="175">
        <f>E135*F135</f>
        <v>2100</v>
      </c>
    </row>
    <row r="136" spans="1:37" x14ac:dyDescent="0.25">
      <c r="A136" s="169" t="s">
        <v>45</v>
      </c>
      <c r="B136" s="170" t="s">
        <v>45</v>
      </c>
      <c r="C136" s="170" t="s">
        <v>575</v>
      </c>
      <c r="D136" s="169" t="s">
        <v>33</v>
      </c>
      <c r="E136" s="174">
        <v>1</v>
      </c>
      <c r="F136" s="175">
        <v>484</v>
      </c>
      <c r="G136" s="175">
        <f>F136*E136</f>
        <v>484</v>
      </c>
    </row>
    <row r="137" spans="1:37" x14ac:dyDescent="0.25">
      <c r="A137" s="169" t="s">
        <v>45</v>
      </c>
      <c r="B137" s="170" t="s">
        <v>45</v>
      </c>
      <c r="C137" s="170" t="s">
        <v>39</v>
      </c>
      <c r="D137" s="169" t="s">
        <v>38</v>
      </c>
      <c r="E137" s="174">
        <v>8</v>
      </c>
      <c r="F137" s="175">
        <v>207</v>
      </c>
      <c r="G137" s="175">
        <f>F137*E137</f>
        <v>1656</v>
      </c>
    </row>
    <row r="138" spans="1:37" x14ac:dyDescent="0.25">
      <c r="A138" s="169" t="s">
        <v>45</v>
      </c>
      <c r="B138" s="170" t="s">
        <v>45</v>
      </c>
      <c r="C138" s="170"/>
      <c r="D138" s="169" t="s">
        <v>164</v>
      </c>
      <c r="E138" s="174">
        <v>1</v>
      </c>
      <c r="F138" s="175">
        <v>537.20000000000005</v>
      </c>
      <c r="G138" s="175">
        <f>F138*E138</f>
        <v>537.20000000000005</v>
      </c>
    </row>
    <row r="139" spans="1:37" x14ac:dyDescent="0.25">
      <c r="A139" s="169" t="s">
        <v>45</v>
      </c>
      <c r="B139" s="170" t="s">
        <v>45</v>
      </c>
      <c r="C139" s="170" t="s">
        <v>592</v>
      </c>
      <c r="D139" s="169" t="s">
        <v>200</v>
      </c>
      <c r="E139" s="174">
        <v>1</v>
      </c>
      <c r="F139" s="175">
        <v>925</v>
      </c>
      <c r="G139" s="175">
        <f>F139*E139</f>
        <v>925</v>
      </c>
    </row>
    <row r="140" spans="1:37" x14ac:dyDescent="0.25">
      <c r="A140" s="169" t="s">
        <v>45</v>
      </c>
      <c r="B140" s="170" t="s">
        <v>45</v>
      </c>
      <c r="C140" s="170" t="s">
        <v>369</v>
      </c>
      <c r="D140" s="169" t="s">
        <v>158</v>
      </c>
      <c r="E140" s="174">
        <v>100</v>
      </c>
      <c r="F140" s="175">
        <v>84</v>
      </c>
      <c r="G140" s="175">
        <f>E140*F140</f>
        <v>8400</v>
      </c>
    </row>
    <row r="141" spans="1:37" x14ac:dyDescent="0.25">
      <c r="A141" s="169" t="s">
        <v>45</v>
      </c>
      <c r="B141" s="170" t="s">
        <v>45</v>
      </c>
      <c r="C141" s="170" t="s">
        <v>574</v>
      </c>
      <c r="D141" s="169" t="s">
        <v>176</v>
      </c>
      <c r="E141" s="174">
        <v>1</v>
      </c>
      <c r="F141" s="175">
        <v>207</v>
      </c>
      <c r="G141" s="175">
        <f t="shared" ref="G141:G170" si="6">F141*E141</f>
        <v>207</v>
      </c>
    </row>
    <row r="142" spans="1:37" x14ac:dyDescent="0.25">
      <c r="A142" s="169" t="s">
        <v>45</v>
      </c>
      <c r="B142" s="170" t="s">
        <v>45</v>
      </c>
      <c r="C142" s="170" t="s">
        <v>58</v>
      </c>
      <c r="D142" s="169" t="s">
        <v>305</v>
      </c>
      <c r="E142" s="174">
        <v>2</v>
      </c>
      <c r="F142" s="175">
        <v>479</v>
      </c>
      <c r="G142" s="175">
        <f t="shared" si="6"/>
        <v>958</v>
      </c>
    </row>
    <row r="143" spans="1:37" x14ac:dyDescent="0.25">
      <c r="A143" s="169" t="s">
        <v>45</v>
      </c>
      <c r="B143" s="170" t="s">
        <v>581</v>
      </c>
      <c r="C143" s="170"/>
      <c r="D143" s="169" t="s">
        <v>200</v>
      </c>
      <c r="E143" s="174">
        <v>1</v>
      </c>
      <c r="F143" s="175">
        <v>925</v>
      </c>
      <c r="G143" s="175">
        <f t="shared" si="6"/>
        <v>925</v>
      </c>
    </row>
    <row r="144" spans="1:37" x14ac:dyDescent="0.25">
      <c r="A144" s="169" t="s">
        <v>45</v>
      </c>
      <c r="B144" s="170" t="s">
        <v>331</v>
      </c>
      <c r="C144" s="170" t="s">
        <v>206</v>
      </c>
      <c r="D144" s="169" t="s">
        <v>200</v>
      </c>
      <c r="E144" s="174">
        <v>2</v>
      </c>
      <c r="F144" s="175">
        <v>925</v>
      </c>
      <c r="G144" s="175">
        <f t="shared" si="6"/>
        <v>1850</v>
      </c>
    </row>
    <row r="145" spans="1:7" x14ac:dyDescent="0.25">
      <c r="A145" s="169" t="s">
        <v>45</v>
      </c>
      <c r="B145" s="170" t="s">
        <v>331</v>
      </c>
      <c r="C145" s="170" t="s">
        <v>574</v>
      </c>
      <c r="D145" s="169" t="s">
        <v>176</v>
      </c>
      <c r="E145" s="174">
        <v>1</v>
      </c>
      <c r="F145" s="175">
        <v>207</v>
      </c>
      <c r="G145" s="175">
        <f t="shared" si="6"/>
        <v>207</v>
      </c>
    </row>
    <row r="146" spans="1:7" ht="24" x14ac:dyDescent="0.25">
      <c r="A146" s="169" t="s">
        <v>45</v>
      </c>
      <c r="B146" s="170" t="s">
        <v>577</v>
      </c>
      <c r="C146" s="170" t="s">
        <v>463</v>
      </c>
      <c r="D146" s="169" t="s">
        <v>252</v>
      </c>
      <c r="E146" s="174">
        <v>1</v>
      </c>
      <c r="F146" s="175">
        <v>711.75</v>
      </c>
      <c r="G146" s="175">
        <f t="shared" si="6"/>
        <v>711.75</v>
      </c>
    </row>
    <row r="147" spans="1:7" x14ac:dyDescent="0.25">
      <c r="A147" s="169" t="s">
        <v>45</v>
      </c>
      <c r="B147" s="170" t="s">
        <v>582</v>
      </c>
      <c r="C147" s="170" t="s">
        <v>592</v>
      </c>
      <c r="D147" s="169" t="s">
        <v>200</v>
      </c>
      <c r="E147" s="174">
        <v>1</v>
      </c>
      <c r="F147" s="175">
        <v>925</v>
      </c>
      <c r="G147" s="175">
        <f t="shared" si="6"/>
        <v>925</v>
      </c>
    </row>
    <row r="148" spans="1:7" x14ac:dyDescent="0.25">
      <c r="A148" s="169" t="s">
        <v>45</v>
      </c>
      <c r="B148" s="170" t="s">
        <v>584</v>
      </c>
      <c r="C148" s="170" t="s">
        <v>592</v>
      </c>
      <c r="D148" s="169" t="s">
        <v>200</v>
      </c>
      <c r="E148" s="174">
        <v>1</v>
      </c>
      <c r="F148" s="175">
        <v>925</v>
      </c>
      <c r="G148" s="175">
        <f t="shared" si="6"/>
        <v>925</v>
      </c>
    </row>
    <row r="149" spans="1:7" x14ac:dyDescent="0.25">
      <c r="A149" s="169" t="s">
        <v>45</v>
      </c>
      <c r="B149" s="170" t="s">
        <v>583</v>
      </c>
      <c r="C149" s="170" t="s">
        <v>592</v>
      </c>
      <c r="D149" s="169" t="s">
        <v>200</v>
      </c>
      <c r="E149" s="174">
        <v>1</v>
      </c>
      <c r="F149" s="175">
        <v>925</v>
      </c>
      <c r="G149" s="175">
        <f t="shared" si="6"/>
        <v>925</v>
      </c>
    </row>
    <row r="150" spans="1:7" x14ac:dyDescent="0.25">
      <c r="A150" s="169" t="s">
        <v>45</v>
      </c>
      <c r="B150" s="170" t="s">
        <v>590</v>
      </c>
      <c r="C150" s="170" t="s">
        <v>592</v>
      </c>
      <c r="D150" s="169" t="s">
        <v>200</v>
      </c>
      <c r="E150" s="174">
        <v>1</v>
      </c>
      <c r="F150" s="175">
        <v>925</v>
      </c>
      <c r="G150" s="175">
        <f t="shared" si="6"/>
        <v>925</v>
      </c>
    </row>
    <row r="151" spans="1:7" x14ac:dyDescent="0.25">
      <c r="A151" s="169" t="s">
        <v>45</v>
      </c>
      <c r="B151" s="170" t="s">
        <v>578</v>
      </c>
      <c r="C151" s="170"/>
      <c r="D151" s="169" t="s">
        <v>164</v>
      </c>
      <c r="E151" s="174">
        <v>1</v>
      </c>
      <c r="F151" s="175">
        <v>537.20000000000005</v>
      </c>
      <c r="G151" s="175">
        <f t="shared" si="6"/>
        <v>537.20000000000005</v>
      </c>
    </row>
    <row r="152" spans="1:7" x14ac:dyDescent="0.25">
      <c r="A152" s="169" t="s">
        <v>45</v>
      </c>
      <c r="B152" s="170" t="s">
        <v>578</v>
      </c>
      <c r="C152" s="170" t="s">
        <v>592</v>
      </c>
      <c r="D152" s="169" t="s">
        <v>200</v>
      </c>
      <c r="E152" s="174">
        <v>1</v>
      </c>
      <c r="F152" s="175">
        <v>925</v>
      </c>
      <c r="G152" s="175">
        <f t="shared" si="6"/>
        <v>925</v>
      </c>
    </row>
    <row r="153" spans="1:7" x14ac:dyDescent="0.25">
      <c r="A153" s="169" t="s">
        <v>45</v>
      </c>
      <c r="B153" s="170" t="s">
        <v>591</v>
      </c>
      <c r="C153" s="170" t="s">
        <v>592</v>
      </c>
      <c r="D153" s="169" t="s">
        <v>200</v>
      </c>
      <c r="E153" s="174">
        <v>1</v>
      </c>
      <c r="F153" s="175">
        <v>925</v>
      </c>
      <c r="G153" s="175">
        <f t="shared" si="6"/>
        <v>925</v>
      </c>
    </row>
    <row r="154" spans="1:7" x14ac:dyDescent="0.25">
      <c r="A154" s="169" t="s">
        <v>45</v>
      </c>
      <c r="B154" s="170" t="s">
        <v>585</v>
      </c>
      <c r="C154" s="170" t="s">
        <v>592</v>
      </c>
      <c r="D154" s="169" t="s">
        <v>200</v>
      </c>
      <c r="E154" s="174">
        <v>1</v>
      </c>
      <c r="F154" s="175">
        <v>925</v>
      </c>
      <c r="G154" s="175">
        <f t="shared" si="6"/>
        <v>925</v>
      </c>
    </row>
    <row r="155" spans="1:7" x14ac:dyDescent="0.25">
      <c r="A155" s="169" t="s">
        <v>45</v>
      </c>
      <c r="B155" s="170" t="s">
        <v>586</v>
      </c>
      <c r="C155" s="170" t="s">
        <v>592</v>
      </c>
      <c r="D155" s="169" t="s">
        <v>200</v>
      </c>
      <c r="E155" s="174">
        <v>1</v>
      </c>
      <c r="F155" s="175">
        <v>925</v>
      </c>
      <c r="G155" s="175">
        <f t="shared" si="6"/>
        <v>925</v>
      </c>
    </row>
    <row r="156" spans="1:7" x14ac:dyDescent="0.25">
      <c r="A156" s="169" t="s">
        <v>45</v>
      </c>
      <c r="B156" s="170" t="s">
        <v>498</v>
      </c>
      <c r="C156" s="170" t="s">
        <v>592</v>
      </c>
      <c r="D156" s="169" t="s">
        <v>200</v>
      </c>
      <c r="E156" s="174">
        <v>1</v>
      </c>
      <c r="F156" s="175">
        <v>925</v>
      </c>
      <c r="G156" s="175">
        <f t="shared" si="6"/>
        <v>925</v>
      </c>
    </row>
    <row r="157" spans="1:7" x14ac:dyDescent="0.25">
      <c r="A157" s="169" t="s">
        <v>45</v>
      </c>
      <c r="B157" s="170" t="s">
        <v>498</v>
      </c>
      <c r="C157" s="170"/>
      <c r="D157" s="169" t="s">
        <v>176</v>
      </c>
      <c r="E157" s="174">
        <v>1</v>
      </c>
      <c r="F157" s="175">
        <v>207</v>
      </c>
      <c r="G157" s="175">
        <f t="shared" si="6"/>
        <v>207</v>
      </c>
    </row>
    <row r="158" spans="1:7" x14ac:dyDescent="0.25">
      <c r="A158" s="169" t="s">
        <v>45</v>
      </c>
      <c r="B158" s="170" t="s">
        <v>587</v>
      </c>
      <c r="C158" s="170" t="s">
        <v>592</v>
      </c>
      <c r="D158" s="169" t="s">
        <v>200</v>
      </c>
      <c r="E158" s="174">
        <v>1</v>
      </c>
      <c r="F158" s="175">
        <v>925</v>
      </c>
      <c r="G158" s="175">
        <f t="shared" si="6"/>
        <v>925</v>
      </c>
    </row>
    <row r="159" spans="1:7" x14ac:dyDescent="0.25">
      <c r="A159" s="169" t="s">
        <v>45</v>
      </c>
      <c r="B159" s="170" t="s">
        <v>588</v>
      </c>
      <c r="C159" s="170" t="s">
        <v>592</v>
      </c>
      <c r="D159" s="169" t="s">
        <v>200</v>
      </c>
      <c r="E159" s="174">
        <v>1</v>
      </c>
      <c r="F159" s="175">
        <v>925</v>
      </c>
      <c r="G159" s="175">
        <f t="shared" si="6"/>
        <v>925</v>
      </c>
    </row>
    <row r="160" spans="1:7" x14ac:dyDescent="0.25">
      <c r="A160" s="169" t="s">
        <v>45</v>
      </c>
      <c r="B160" s="170" t="s">
        <v>589</v>
      </c>
      <c r="C160" s="170" t="s">
        <v>592</v>
      </c>
      <c r="D160" s="169" t="s">
        <v>200</v>
      </c>
      <c r="E160" s="174">
        <v>1</v>
      </c>
      <c r="F160" s="175">
        <v>925</v>
      </c>
      <c r="G160" s="175">
        <f t="shared" si="6"/>
        <v>925</v>
      </c>
    </row>
    <row r="161" spans="1:7 16384:16384" x14ac:dyDescent="0.25">
      <c r="A161" s="169" t="s">
        <v>45</v>
      </c>
      <c r="B161" s="170" t="s">
        <v>579</v>
      </c>
      <c r="C161" s="170"/>
      <c r="D161" s="169" t="s">
        <v>164</v>
      </c>
      <c r="E161" s="174">
        <v>1</v>
      </c>
      <c r="F161" s="175">
        <v>537.20000000000005</v>
      </c>
      <c r="G161" s="175">
        <f t="shared" si="6"/>
        <v>537.20000000000005</v>
      </c>
    </row>
    <row r="162" spans="1:7 16384:16384" x14ac:dyDescent="0.25">
      <c r="A162" s="169" t="s">
        <v>45</v>
      </c>
      <c r="B162" s="170" t="s">
        <v>579</v>
      </c>
      <c r="C162" s="170" t="s">
        <v>592</v>
      </c>
      <c r="D162" s="169" t="s">
        <v>200</v>
      </c>
      <c r="E162" s="174">
        <v>1</v>
      </c>
      <c r="F162" s="175">
        <v>925</v>
      </c>
      <c r="G162" s="175">
        <f t="shared" si="6"/>
        <v>925</v>
      </c>
    </row>
    <row r="163" spans="1:7 16384:16384" x14ac:dyDescent="0.25">
      <c r="A163" s="169" t="s">
        <v>45</v>
      </c>
      <c r="B163" s="170" t="s">
        <v>580</v>
      </c>
      <c r="C163" s="170"/>
      <c r="D163" s="169" t="s">
        <v>164</v>
      </c>
      <c r="E163" s="174">
        <v>1</v>
      </c>
      <c r="F163" s="175">
        <v>537.20000000000005</v>
      </c>
      <c r="G163" s="175">
        <f t="shared" si="6"/>
        <v>537.20000000000005</v>
      </c>
    </row>
    <row r="164" spans="1:7 16384:16384" x14ac:dyDescent="0.25">
      <c r="A164" s="169" t="s">
        <v>45</v>
      </c>
      <c r="B164" s="170" t="s">
        <v>580</v>
      </c>
      <c r="C164" s="170" t="s">
        <v>592</v>
      </c>
      <c r="D164" s="169" t="s">
        <v>200</v>
      </c>
      <c r="E164" s="174">
        <v>1</v>
      </c>
      <c r="F164" s="175">
        <v>925</v>
      </c>
      <c r="G164" s="175">
        <f t="shared" si="6"/>
        <v>925</v>
      </c>
    </row>
    <row r="165" spans="1:7 16384:16384" x14ac:dyDescent="0.25">
      <c r="A165" s="169" t="s">
        <v>45</v>
      </c>
      <c r="B165" s="170" t="s">
        <v>263</v>
      </c>
      <c r="C165" s="170"/>
      <c r="D165" s="169" t="s">
        <v>164</v>
      </c>
      <c r="E165" s="174">
        <v>1</v>
      </c>
      <c r="F165" s="175">
        <v>537.20000000000005</v>
      </c>
      <c r="G165" s="175">
        <f t="shared" si="6"/>
        <v>537.20000000000005</v>
      </c>
    </row>
    <row r="166" spans="1:7 16384:16384" x14ac:dyDescent="0.25">
      <c r="A166" s="169" t="s">
        <v>45</v>
      </c>
      <c r="B166" s="170" t="s">
        <v>263</v>
      </c>
      <c r="C166" s="178" t="s">
        <v>592</v>
      </c>
      <c r="D166" s="169" t="s">
        <v>200</v>
      </c>
      <c r="E166" s="174">
        <v>1</v>
      </c>
      <c r="F166" s="175">
        <v>925</v>
      </c>
      <c r="G166" s="175">
        <f t="shared" si="6"/>
        <v>925</v>
      </c>
    </row>
    <row r="167" spans="1:7 16384:16384" ht="24" x14ac:dyDescent="0.25">
      <c r="A167" s="169" t="s">
        <v>45</v>
      </c>
      <c r="B167" s="170" t="s">
        <v>263</v>
      </c>
      <c r="C167" s="170" t="s">
        <v>262</v>
      </c>
      <c r="D167" s="169" t="s">
        <v>252</v>
      </c>
      <c r="E167" s="174">
        <v>2</v>
      </c>
      <c r="F167" s="175">
        <v>711.75</v>
      </c>
      <c r="G167" s="175">
        <f t="shared" si="6"/>
        <v>1423.5</v>
      </c>
    </row>
    <row r="168" spans="1:7 16384:16384" x14ac:dyDescent="0.25">
      <c r="A168" s="169" t="s">
        <v>45</v>
      </c>
      <c r="B168" s="170" t="s">
        <v>576</v>
      </c>
      <c r="C168" s="170"/>
      <c r="D168" s="169" t="s">
        <v>164</v>
      </c>
      <c r="E168" s="174">
        <v>1</v>
      </c>
      <c r="F168" s="175">
        <v>537.20000000000005</v>
      </c>
      <c r="G168" s="175">
        <f t="shared" si="6"/>
        <v>537.20000000000005</v>
      </c>
    </row>
    <row r="169" spans="1:7 16384:16384" x14ac:dyDescent="0.25">
      <c r="A169" s="169" t="s">
        <v>45</v>
      </c>
      <c r="B169" s="170" t="s">
        <v>576</v>
      </c>
      <c r="C169" s="178" t="s">
        <v>592</v>
      </c>
      <c r="D169" s="169" t="s">
        <v>200</v>
      </c>
      <c r="E169" s="174">
        <v>1</v>
      </c>
      <c r="F169" s="175">
        <v>925</v>
      </c>
      <c r="G169" s="175">
        <f t="shared" si="6"/>
        <v>925</v>
      </c>
    </row>
    <row r="170" spans="1:7 16384:16384" x14ac:dyDescent="0.25">
      <c r="A170" s="169" t="s">
        <v>45</v>
      </c>
      <c r="B170" s="170" t="s">
        <v>576</v>
      </c>
      <c r="C170" s="178"/>
      <c r="D170" s="169" t="s">
        <v>176</v>
      </c>
      <c r="E170" s="174">
        <v>1</v>
      </c>
      <c r="F170" s="175">
        <v>207</v>
      </c>
      <c r="G170" s="175">
        <f t="shared" si="6"/>
        <v>207</v>
      </c>
    </row>
    <row r="171" spans="1:7 16384:16384" ht="14.25" customHeight="1" x14ac:dyDescent="0.25">
      <c r="A171" s="179" t="s">
        <v>370</v>
      </c>
      <c r="B171" s="180"/>
      <c r="C171" s="180"/>
      <c r="D171" s="181"/>
      <c r="E171" s="182">
        <f>SUM(E131:E170)</f>
        <v>173</v>
      </c>
      <c r="F171" s="183"/>
      <c r="G171" s="184">
        <f>SUM(G131:G170)</f>
        <v>40437.649999999994</v>
      </c>
      <c r="XFD171" s="173">
        <f>SUM(E171:XFC171)</f>
        <v>40610.649999999994</v>
      </c>
    </row>
    <row r="172" spans="1:7 16384:16384" ht="27" customHeight="1" x14ac:dyDescent="0.25">
      <c r="A172" s="169" t="s">
        <v>391</v>
      </c>
      <c r="B172" s="170" t="s">
        <v>491</v>
      </c>
      <c r="C172" s="170" t="s">
        <v>488</v>
      </c>
      <c r="D172" s="169" t="s">
        <v>200</v>
      </c>
      <c r="E172" s="182">
        <v>1</v>
      </c>
      <c r="F172" s="175">
        <v>925</v>
      </c>
      <c r="G172" s="175">
        <f>F172*E172</f>
        <v>925</v>
      </c>
    </row>
    <row r="173" spans="1:7 16384:16384" ht="42.6" customHeight="1" x14ac:dyDescent="0.25">
      <c r="A173" s="169" t="s">
        <v>172</v>
      </c>
      <c r="B173" s="170" t="s">
        <v>298</v>
      </c>
      <c r="C173" s="170" t="s">
        <v>507</v>
      </c>
      <c r="D173" s="169" t="s">
        <v>164</v>
      </c>
      <c r="E173" s="174">
        <v>1</v>
      </c>
      <c r="F173" s="175">
        <v>537.20000000000005</v>
      </c>
      <c r="G173" s="175">
        <f>F173*E173</f>
        <v>537.20000000000005</v>
      </c>
    </row>
    <row r="174" spans="1:7 16384:16384" ht="45" customHeight="1" x14ac:dyDescent="0.25">
      <c r="A174" s="169" t="s">
        <v>172</v>
      </c>
      <c r="B174" s="170" t="s">
        <v>298</v>
      </c>
      <c r="C174" s="170" t="s">
        <v>505</v>
      </c>
      <c r="D174" s="169" t="s">
        <v>158</v>
      </c>
      <c r="E174" s="174">
        <v>25</v>
      </c>
      <c r="F174" s="175">
        <v>84</v>
      </c>
      <c r="G174" s="175">
        <f>E174*F174</f>
        <v>2100</v>
      </c>
    </row>
    <row r="175" spans="1:7 16384:16384" ht="26.45" customHeight="1" x14ac:dyDescent="0.25">
      <c r="A175" s="169" t="s">
        <v>172</v>
      </c>
      <c r="B175" s="170" t="s">
        <v>490</v>
      </c>
      <c r="C175" s="178" t="s">
        <v>507</v>
      </c>
      <c r="D175" s="169" t="s">
        <v>164</v>
      </c>
      <c r="E175" s="174">
        <v>1</v>
      </c>
      <c r="F175" s="175">
        <v>537.20000000000005</v>
      </c>
      <c r="G175" s="175">
        <f>F175*E175</f>
        <v>537.20000000000005</v>
      </c>
    </row>
    <row r="176" spans="1:7 16384:16384" ht="26.45" customHeight="1" x14ac:dyDescent="0.25">
      <c r="A176" s="169" t="s">
        <v>172</v>
      </c>
      <c r="B176" s="170" t="s">
        <v>490</v>
      </c>
      <c r="C176" s="170" t="s">
        <v>505</v>
      </c>
      <c r="D176" s="169" t="s">
        <v>158</v>
      </c>
      <c r="E176" s="174">
        <v>25</v>
      </c>
      <c r="F176" s="175">
        <v>84</v>
      </c>
      <c r="G176" s="175">
        <f>E176*F176</f>
        <v>2100</v>
      </c>
    </row>
    <row r="177" spans="1:9" ht="38.450000000000003" customHeight="1" x14ac:dyDescent="0.25">
      <c r="A177" s="169" t="s">
        <v>172</v>
      </c>
      <c r="B177" s="170" t="s">
        <v>44</v>
      </c>
      <c r="C177" s="170" t="s">
        <v>507</v>
      </c>
      <c r="D177" s="169" t="s">
        <v>164</v>
      </c>
      <c r="E177" s="174">
        <v>1</v>
      </c>
      <c r="F177" s="175">
        <v>537.20000000000005</v>
      </c>
      <c r="G177" s="175">
        <f>F177*E177</f>
        <v>537.20000000000005</v>
      </c>
    </row>
    <row r="178" spans="1:9" ht="36" customHeight="1" x14ac:dyDescent="0.25">
      <c r="A178" s="169" t="s">
        <v>172</v>
      </c>
      <c r="B178" s="170" t="s">
        <v>44</v>
      </c>
      <c r="C178" s="170" t="s">
        <v>505</v>
      </c>
      <c r="D178" s="169" t="s">
        <v>158</v>
      </c>
      <c r="E178" s="174">
        <v>25</v>
      </c>
      <c r="F178" s="175">
        <v>84</v>
      </c>
      <c r="G178" s="175">
        <f>E178*F178</f>
        <v>2100</v>
      </c>
      <c r="I178" s="99"/>
    </row>
    <row r="179" spans="1:9" x14ac:dyDescent="0.25">
      <c r="A179" s="169" t="s">
        <v>172</v>
      </c>
      <c r="B179" s="170" t="s">
        <v>394</v>
      </c>
      <c r="C179" s="170" t="s">
        <v>507</v>
      </c>
      <c r="D179" s="169" t="s">
        <v>164</v>
      </c>
      <c r="E179" s="174">
        <v>1</v>
      </c>
      <c r="F179" s="175">
        <v>537.20000000000005</v>
      </c>
      <c r="G179" s="175">
        <f>F179*E179</f>
        <v>537.20000000000005</v>
      </c>
    </row>
    <row r="180" spans="1:9" x14ac:dyDescent="0.25">
      <c r="A180" s="169" t="s">
        <v>172</v>
      </c>
      <c r="B180" s="170" t="s">
        <v>394</v>
      </c>
      <c r="C180" s="178" t="s">
        <v>505</v>
      </c>
      <c r="D180" s="169" t="s">
        <v>158</v>
      </c>
      <c r="E180" s="174">
        <v>25</v>
      </c>
      <c r="F180" s="175">
        <v>84</v>
      </c>
      <c r="G180" s="175">
        <f>E180*F180</f>
        <v>2100</v>
      </c>
    </row>
    <row r="181" spans="1:9" x14ac:dyDescent="0.25">
      <c r="A181" s="169" t="s">
        <v>391</v>
      </c>
      <c r="B181" s="170" t="s">
        <v>491</v>
      </c>
      <c r="C181" s="170" t="s">
        <v>507</v>
      </c>
      <c r="D181" s="169" t="s">
        <v>164</v>
      </c>
      <c r="E181" s="182">
        <v>1</v>
      </c>
      <c r="F181" s="175">
        <v>537.20000000000005</v>
      </c>
      <c r="G181" s="175">
        <f>F181*E181</f>
        <v>537.20000000000005</v>
      </c>
      <c r="I181" s="173" t="s">
        <v>386</v>
      </c>
    </row>
    <row r="182" spans="1:9" x14ac:dyDescent="0.25">
      <c r="A182" s="169" t="s">
        <v>391</v>
      </c>
      <c r="B182" s="170" t="s">
        <v>491</v>
      </c>
      <c r="C182" s="170" t="s">
        <v>505</v>
      </c>
      <c r="D182" s="169" t="s">
        <v>158</v>
      </c>
      <c r="E182" s="174">
        <v>25</v>
      </c>
      <c r="F182" s="175">
        <v>84</v>
      </c>
      <c r="G182" s="175">
        <f>E182*F182</f>
        <v>2100</v>
      </c>
    </row>
    <row r="183" spans="1:9" x14ac:dyDescent="0.25">
      <c r="A183" s="169" t="s">
        <v>391</v>
      </c>
      <c r="B183" s="170" t="s">
        <v>491</v>
      </c>
      <c r="C183" s="170" t="s">
        <v>503</v>
      </c>
      <c r="D183" s="169" t="s">
        <v>176</v>
      </c>
      <c r="E183" s="182">
        <v>1</v>
      </c>
      <c r="F183" s="175">
        <v>207</v>
      </c>
      <c r="G183" s="175">
        <f>F183*E183</f>
        <v>207</v>
      </c>
    </row>
    <row r="184" spans="1:9" x14ac:dyDescent="0.25">
      <c r="A184" s="169" t="s">
        <v>391</v>
      </c>
      <c r="B184" s="170" t="s">
        <v>492</v>
      </c>
      <c r="C184" s="170" t="s">
        <v>507</v>
      </c>
      <c r="D184" s="169" t="s">
        <v>164</v>
      </c>
      <c r="E184" s="182">
        <v>1</v>
      </c>
      <c r="F184" s="175">
        <v>537.20000000000005</v>
      </c>
      <c r="G184" s="175">
        <f>F184*E184</f>
        <v>537.20000000000005</v>
      </c>
    </row>
    <row r="185" spans="1:9" x14ac:dyDescent="0.25">
      <c r="A185" s="169" t="s">
        <v>391</v>
      </c>
      <c r="B185" s="170" t="s">
        <v>492</v>
      </c>
      <c r="C185" s="178" t="s">
        <v>488</v>
      </c>
      <c r="D185" s="169" t="s">
        <v>200</v>
      </c>
      <c r="E185" s="182">
        <v>1</v>
      </c>
      <c r="F185" s="175">
        <v>925</v>
      </c>
      <c r="G185" s="175">
        <f>F185*E185</f>
        <v>925</v>
      </c>
    </row>
    <row r="186" spans="1:9" x14ac:dyDescent="0.25">
      <c r="A186" s="169" t="s">
        <v>391</v>
      </c>
      <c r="B186" s="170" t="s">
        <v>492</v>
      </c>
      <c r="C186" s="178" t="s">
        <v>505</v>
      </c>
      <c r="D186" s="169" t="s">
        <v>158</v>
      </c>
      <c r="E186" s="174">
        <v>25</v>
      </c>
      <c r="F186" s="175">
        <v>84</v>
      </c>
      <c r="G186" s="175">
        <f>E186*F186</f>
        <v>2100</v>
      </c>
    </row>
    <row r="187" spans="1:9" x14ac:dyDescent="0.25">
      <c r="A187" s="169" t="s">
        <v>391</v>
      </c>
      <c r="B187" s="170" t="s">
        <v>492</v>
      </c>
      <c r="C187" s="170" t="s">
        <v>371</v>
      </c>
      <c r="D187" s="169" t="s">
        <v>158</v>
      </c>
      <c r="E187" s="174">
        <v>25</v>
      </c>
      <c r="F187" s="175">
        <v>84</v>
      </c>
      <c r="G187" s="175">
        <f>E187*F187</f>
        <v>2100</v>
      </c>
    </row>
    <row r="188" spans="1:9" x14ac:dyDescent="0.25">
      <c r="A188" s="169" t="s">
        <v>391</v>
      </c>
      <c r="B188" s="170" t="s">
        <v>492</v>
      </c>
      <c r="C188" s="170" t="s">
        <v>504</v>
      </c>
      <c r="D188" s="169" t="s">
        <v>176</v>
      </c>
      <c r="E188" s="182">
        <v>1</v>
      </c>
      <c r="F188" s="175">
        <v>207</v>
      </c>
      <c r="G188" s="175">
        <f>F188*E188</f>
        <v>207</v>
      </c>
    </row>
    <row r="189" spans="1:9" x14ac:dyDescent="0.25">
      <c r="A189" s="169" t="s">
        <v>391</v>
      </c>
      <c r="B189" s="170" t="s">
        <v>392</v>
      </c>
      <c r="C189" s="170" t="s">
        <v>507</v>
      </c>
      <c r="D189" s="169" t="s">
        <v>164</v>
      </c>
      <c r="E189" s="182">
        <v>1</v>
      </c>
      <c r="F189" s="175">
        <v>537.20000000000005</v>
      </c>
      <c r="G189" s="175">
        <f>F189*E189</f>
        <v>537.20000000000005</v>
      </c>
    </row>
    <row r="190" spans="1:9" x14ac:dyDescent="0.25">
      <c r="A190" s="169" t="s">
        <v>391</v>
      </c>
      <c r="B190" s="170" t="s">
        <v>392</v>
      </c>
      <c r="C190" s="170" t="s">
        <v>488</v>
      </c>
      <c r="D190" s="169" t="s">
        <v>200</v>
      </c>
      <c r="E190" s="182">
        <v>1</v>
      </c>
      <c r="F190" s="175">
        <v>925</v>
      </c>
      <c r="G190" s="175">
        <f>F190*E190</f>
        <v>925</v>
      </c>
    </row>
    <row r="191" spans="1:9" ht="24" x14ac:dyDescent="0.25">
      <c r="A191" s="169" t="s">
        <v>391</v>
      </c>
      <c r="B191" s="170" t="s">
        <v>392</v>
      </c>
      <c r="C191" s="170" t="s">
        <v>488</v>
      </c>
      <c r="D191" s="169" t="s">
        <v>252</v>
      </c>
      <c r="E191" s="182">
        <v>1</v>
      </c>
      <c r="F191" s="175">
        <v>711.75</v>
      </c>
      <c r="G191" s="175">
        <f>F191*E191</f>
        <v>711.75</v>
      </c>
    </row>
    <row r="192" spans="1:9" ht="24" x14ac:dyDescent="0.25">
      <c r="A192" s="169" t="s">
        <v>391</v>
      </c>
      <c r="B192" s="170" t="s">
        <v>392</v>
      </c>
      <c r="C192" s="170" t="s">
        <v>269</v>
      </c>
      <c r="D192" s="169" t="s">
        <v>252</v>
      </c>
      <c r="E192" s="174">
        <v>2</v>
      </c>
      <c r="F192" s="175">
        <v>711.75</v>
      </c>
      <c r="G192" s="175">
        <f>F192*E192</f>
        <v>1423.5</v>
      </c>
    </row>
    <row r="193" spans="1:7" ht="25.9" customHeight="1" x14ac:dyDescent="0.25">
      <c r="A193" s="169" t="s">
        <v>391</v>
      </c>
      <c r="B193" s="170" t="s">
        <v>392</v>
      </c>
      <c r="C193" s="178" t="s">
        <v>505</v>
      </c>
      <c r="D193" s="169" t="s">
        <v>158</v>
      </c>
      <c r="E193" s="174">
        <v>25</v>
      </c>
      <c r="F193" s="175">
        <v>84</v>
      </c>
      <c r="G193" s="175">
        <f>E193*F193</f>
        <v>2100</v>
      </c>
    </row>
    <row r="194" spans="1:7" ht="25.9" customHeight="1" x14ac:dyDescent="0.25">
      <c r="A194" s="169" t="s">
        <v>391</v>
      </c>
      <c r="B194" s="170" t="s">
        <v>392</v>
      </c>
      <c r="C194" s="178" t="s">
        <v>504</v>
      </c>
      <c r="D194" s="169" t="s">
        <v>176</v>
      </c>
      <c r="E194" s="182">
        <v>1</v>
      </c>
      <c r="F194" s="175">
        <v>207</v>
      </c>
      <c r="G194" s="175">
        <f t="shared" ref="G194:G202" si="7">F194*E194</f>
        <v>207</v>
      </c>
    </row>
    <row r="195" spans="1:7" x14ac:dyDescent="0.25">
      <c r="A195" s="169" t="s">
        <v>391</v>
      </c>
      <c r="B195" s="170" t="s">
        <v>392</v>
      </c>
      <c r="C195" s="170" t="s">
        <v>486</v>
      </c>
      <c r="D195" s="169" t="s">
        <v>176</v>
      </c>
      <c r="E195" s="182">
        <v>1</v>
      </c>
      <c r="F195" s="175">
        <v>207</v>
      </c>
      <c r="G195" s="175">
        <f t="shared" si="7"/>
        <v>207</v>
      </c>
    </row>
    <row r="196" spans="1:7" x14ac:dyDescent="0.25">
      <c r="A196" s="169" t="s">
        <v>391</v>
      </c>
      <c r="B196" s="170" t="s">
        <v>202</v>
      </c>
      <c r="C196" s="170" t="s">
        <v>489</v>
      </c>
      <c r="D196" s="169" t="s">
        <v>225</v>
      </c>
      <c r="E196" s="174">
        <v>1</v>
      </c>
      <c r="F196" s="175">
        <v>687.5</v>
      </c>
      <c r="G196" s="175">
        <f t="shared" si="7"/>
        <v>687.5</v>
      </c>
    </row>
    <row r="197" spans="1:7" x14ac:dyDescent="0.25">
      <c r="A197" s="169" t="s">
        <v>391</v>
      </c>
      <c r="B197" s="170" t="s">
        <v>202</v>
      </c>
      <c r="C197" s="170" t="s">
        <v>205</v>
      </c>
      <c r="D197" s="169" t="s">
        <v>200</v>
      </c>
      <c r="E197" s="174">
        <v>3</v>
      </c>
      <c r="F197" s="175">
        <v>925</v>
      </c>
      <c r="G197" s="175">
        <f t="shared" si="7"/>
        <v>2775</v>
      </c>
    </row>
    <row r="198" spans="1:7" x14ac:dyDescent="0.25">
      <c r="A198" s="169" t="s">
        <v>391</v>
      </c>
      <c r="B198" s="170" t="s">
        <v>202</v>
      </c>
      <c r="C198" s="170" t="s">
        <v>503</v>
      </c>
      <c r="D198" s="169" t="s">
        <v>176</v>
      </c>
      <c r="E198" s="182">
        <v>1</v>
      </c>
      <c r="F198" s="175">
        <v>207</v>
      </c>
      <c r="G198" s="175">
        <f t="shared" si="7"/>
        <v>207</v>
      </c>
    </row>
    <row r="199" spans="1:7" x14ac:dyDescent="0.25">
      <c r="A199" s="169" t="s">
        <v>391</v>
      </c>
      <c r="B199" s="170" t="s">
        <v>506</v>
      </c>
      <c r="C199" s="170" t="s">
        <v>488</v>
      </c>
      <c r="D199" s="169" t="s">
        <v>220</v>
      </c>
      <c r="E199" s="174">
        <v>1</v>
      </c>
      <c r="F199" s="175">
        <v>106.8</v>
      </c>
      <c r="G199" s="175">
        <f t="shared" si="7"/>
        <v>106.8</v>
      </c>
    </row>
    <row r="200" spans="1:7" x14ac:dyDescent="0.25">
      <c r="A200" s="169" t="s">
        <v>391</v>
      </c>
      <c r="B200" s="170" t="s">
        <v>506</v>
      </c>
      <c r="C200" s="170" t="s">
        <v>488</v>
      </c>
      <c r="D200" s="169" t="s">
        <v>234</v>
      </c>
      <c r="E200" s="174">
        <v>1</v>
      </c>
      <c r="F200" s="175">
        <v>300</v>
      </c>
      <c r="G200" s="175">
        <f t="shared" si="7"/>
        <v>300</v>
      </c>
    </row>
    <row r="201" spans="1:7" x14ac:dyDescent="0.25">
      <c r="A201" s="169" t="s">
        <v>391</v>
      </c>
      <c r="B201" s="170" t="s">
        <v>506</v>
      </c>
      <c r="C201" s="170" t="s">
        <v>507</v>
      </c>
      <c r="D201" s="169" t="s">
        <v>164</v>
      </c>
      <c r="E201" s="182">
        <v>1</v>
      </c>
      <c r="F201" s="175">
        <v>537.20000000000005</v>
      </c>
      <c r="G201" s="175">
        <f t="shared" si="7"/>
        <v>537.20000000000005</v>
      </c>
    </row>
    <row r="202" spans="1:7" x14ac:dyDescent="0.25">
      <c r="A202" s="169" t="s">
        <v>391</v>
      </c>
      <c r="B202" s="170" t="s">
        <v>506</v>
      </c>
      <c r="C202" s="178" t="s">
        <v>488</v>
      </c>
      <c r="D202" s="169" t="s">
        <v>200</v>
      </c>
      <c r="E202" s="182">
        <v>1</v>
      </c>
      <c r="F202" s="175">
        <v>925</v>
      </c>
      <c r="G202" s="175">
        <f t="shared" si="7"/>
        <v>925</v>
      </c>
    </row>
    <row r="203" spans="1:7" x14ac:dyDescent="0.25">
      <c r="A203" s="169" t="s">
        <v>391</v>
      </c>
      <c r="B203" s="170" t="s">
        <v>506</v>
      </c>
      <c r="C203" s="178" t="s">
        <v>505</v>
      </c>
      <c r="D203" s="169" t="s">
        <v>158</v>
      </c>
      <c r="E203" s="174">
        <v>25</v>
      </c>
      <c r="F203" s="175">
        <v>84</v>
      </c>
      <c r="G203" s="175">
        <f>E203*F203</f>
        <v>2100</v>
      </c>
    </row>
    <row r="204" spans="1:7" ht="51.6" customHeight="1" x14ac:dyDescent="0.25">
      <c r="A204" s="169" t="s">
        <v>391</v>
      </c>
      <c r="B204" s="170" t="s">
        <v>506</v>
      </c>
      <c r="C204" s="170" t="s">
        <v>504</v>
      </c>
      <c r="D204" s="169" t="s">
        <v>176</v>
      </c>
      <c r="E204" s="182">
        <v>1</v>
      </c>
      <c r="F204" s="175">
        <v>207</v>
      </c>
      <c r="G204" s="175">
        <f>F204*E204</f>
        <v>207</v>
      </c>
    </row>
    <row r="205" spans="1:7" ht="51.6" customHeight="1" x14ac:dyDescent="0.25">
      <c r="A205" s="169" t="s">
        <v>391</v>
      </c>
      <c r="B205" s="170" t="s">
        <v>173</v>
      </c>
      <c r="C205" s="170" t="s">
        <v>508</v>
      </c>
      <c r="D205" s="169" t="s">
        <v>33</v>
      </c>
      <c r="E205" s="174">
        <v>1</v>
      </c>
      <c r="F205" s="175">
        <v>484</v>
      </c>
      <c r="G205" s="175">
        <f>F205*E205</f>
        <v>484</v>
      </c>
    </row>
    <row r="206" spans="1:7" ht="51.6" customHeight="1" x14ac:dyDescent="0.25">
      <c r="A206" s="169" t="s">
        <v>391</v>
      </c>
      <c r="B206" s="170" t="s">
        <v>173</v>
      </c>
      <c r="C206" s="178" t="s">
        <v>174</v>
      </c>
      <c r="D206" s="169" t="s">
        <v>164</v>
      </c>
      <c r="E206" s="174">
        <v>4</v>
      </c>
      <c r="F206" s="175">
        <v>537.20000000000005</v>
      </c>
      <c r="G206" s="175">
        <f>F206*E206</f>
        <v>2148.8000000000002</v>
      </c>
    </row>
    <row r="207" spans="1:7" ht="51.6" customHeight="1" x14ac:dyDescent="0.25">
      <c r="A207" s="169" t="s">
        <v>391</v>
      </c>
      <c r="B207" s="170" t="s">
        <v>173</v>
      </c>
      <c r="C207" s="170" t="s">
        <v>488</v>
      </c>
      <c r="D207" s="169" t="s">
        <v>200</v>
      </c>
      <c r="E207" s="182">
        <v>1</v>
      </c>
      <c r="F207" s="175">
        <v>925</v>
      </c>
      <c r="G207" s="175">
        <f>F207*E207</f>
        <v>925</v>
      </c>
    </row>
    <row r="208" spans="1:7" ht="51.6" customHeight="1" x14ac:dyDescent="0.25">
      <c r="A208" s="169" t="s">
        <v>391</v>
      </c>
      <c r="B208" s="170" t="s">
        <v>173</v>
      </c>
      <c r="C208" s="170" t="s">
        <v>488</v>
      </c>
      <c r="D208" s="169" t="s">
        <v>252</v>
      </c>
      <c r="E208" s="182">
        <v>1</v>
      </c>
      <c r="F208" s="175">
        <v>711.75</v>
      </c>
      <c r="G208" s="175">
        <f>F208*E208</f>
        <v>711.75</v>
      </c>
    </row>
    <row r="209" spans="1:7" ht="51.6" customHeight="1" x14ac:dyDescent="0.25">
      <c r="A209" s="169" t="s">
        <v>391</v>
      </c>
      <c r="B209" s="170" t="s">
        <v>173</v>
      </c>
      <c r="C209" s="178" t="s">
        <v>505</v>
      </c>
      <c r="D209" s="169" t="s">
        <v>158</v>
      </c>
      <c r="E209" s="174">
        <v>25</v>
      </c>
      <c r="F209" s="175">
        <v>84</v>
      </c>
      <c r="G209" s="175">
        <f>E209*F209</f>
        <v>2100</v>
      </c>
    </row>
    <row r="210" spans="1:7" x14ac:dyDescent="0.25">
      <c r="A210" s="169" t="s">
        <v>391</v>
      </c>
      <c r="B210" s="170" t="s">
        <v>173</v>
      </c>
      <c r="C210" s="178" t="s">
        <v>371</v>
      </c>
      <c r="D210" s="169" t="s">
        <v>158</v>
      </c>
      <c r="E210" s="174">
        <v>50</v>
      </c>
      <c r="F210" s="175">
        <v>84</v>
      </c>
      <c r="G210" s="175">
        <f>E210*F210</f>
        <v>4200</v>
      </c>
    </row>
    <row r="211" spans="1:7" x14ac:dyDescent="0.25">
      <c r="A211" s="169" t="s">
        <v>391</v>
      </c>
      <c r="B211" s="170" t="s">
        <v>173</v>
      </c>
      <c r="C211" s="170" t="s">
        <v>503</v>
      </c>
      <c r="D211" s="169" t="s">
        <v>176</v>
      </c>
      <c r="E211" s="182">
        <v>1</v>
      </c>
      <c r="F211" s="175">
        <v>207</v>
      </c>
      <c r="G211" s="175">
        <f>F211*E211</f>
        <v>207</v>
      </c>
    </row>
    <row r="212" spans="1:7" x14ac:dyDescent="0.25">
      <c r="A212" s="169" t="s">
        <v>391</v>
      </c>
      <c r="B212" s="170" t="s">
        <v>173</v>
      </c>
      <c r="C212" s="170" t="s">
        <v>503</v>
      </c>
      <c r="D212" s="169" t="s">
        <v>176</v>
      </c>
      <c r="E212" s="182">
        <v>1</v>
      </c>
      <c r="F212" s="175">
        <v>207</v>
      </c>
      <c r="G212" s="175">
        <f>F212*E212</f>
        <v>207</v>
      </c>
    </row>
    <row r="213" spans="1:7" x14ac:dyDescent="0.25">
      <c r="A213" s="169" t="s">
        <v>391</v>
      </c>
      <c r="B213" s="170" t="s">
        <v>173</v>
      </c>
      <c r="C213" s="170" t="s">
        <v>503</v>
      </c>
      <c r="D213" s="169" t="s">
        <v>176</v>
      </c>
      <c r="E213" s="182">
        <v>1</v>
      </c>
      <c r="F213" s="175">
        <v>207</v>
      </c>
      <c r="G213" s="175">
        <f>F213*E213</f>
        <v>207</v>
      </c>
    </row>
    <row r="214" spans="1:7" x14ac:dyDescent="0.25">
      <c r="A214" s="169" t="s">
        <v>391</v>
      </c>
      <c r="B214" s="170" t="s">
        <v>493</v>
      </c>
      <c r="C214" s="170" t="s">
        <v>507</v>
      </c>
      <c r="D214" s="169" t="s">
        <v>164</v>
      </c>
      <c r="E214" s="182">
        <v>1</v>
      </c>
      <c r="F214" s="175">
        <v>537.20000000000005</v>
      </c>
      <c r="G214" s="175">
        <f>F214*E214</f>
        <v>537.20000000000005</v>
      </c>
    </row>
    <row r="215" spans="1:7" x14ac:dyDescent="0.25">
      <c r="A215" s="169" t="s">
        <v>391</v>
      </c>
      <c r="B215" s="170" t="s">
        <v>493</v>
      </c>
      <c r="C215" s="178" t="s">
        <v>488</v>
      </c>
      <c r="D215" s="169" t="s">
        <v>200</v>
      </c>
      <c r="E215" s="182">
        <v>1</v>
      </c>
      <c r="F215" s="175">
        <v>925</v>
      </c>
      <c r="G215" s="175">
        <f>F215*E215</f>
        <v>925</v>
      </c>
    </row>
    <row r="216" spans="1:7" x14ac:dyDescent="0.25">
      <c r="A216" s="169" t="s">
        <v>391</v>
      </c>
      <c r="B216" s="170" t="s">
        <v>493</v>
      </c>
      <c r="C216" s="170" t="s">
        <v>505</v>
      </c>
      <c r="D216" s="169" t="s">
        <v>158</v>
      </c>
      <c r="E216" s="174">
        <v>25</v>
      </c>
      <c r="F216" s="175">
        <v>84</v>
      </c>
      <c r="G216" s="175">
        <f>E216*F216</f>
        <v>2100</v>
      </c>
    </row>
    <row r="217" spans="1:7" x14ac:dyDescent="0.25">
      <c r="A217" s="169" t="s">
        <v>391</v>
      </c>
      <c r="B217" s="170" t="s">
        <v>493</v>
      </c>
      <c r="C217" s="170" t="s">
        <v>503</v>
      </c>
      <c r="D217" s="169" t="s">
        <v>176</v>
      </c>
      <c r="E217" s="182">
        <v>1</v>
      </c>
      <c r="F217" s="175">
        <v>207</v>
      </c>
      <c r="G217" s="175">
        <f>F217*E217</f>
        <v>207</v>
      </c>
    </row>
    <row r="218" spans="1:7" x14ac:dyDescent="0.25">
      <c r="A218" s="169" t="s">
        <v>391</v>
      </c>
      <c r="B218" s="170" t="s">
        <v>494</v>
      </c>
      <c r="C218" s="170" t="s">
        <v>507</v>
      </c>
      <c r="D218" s="169" t="s">
        <v>164</v>
      </c>
      <c r="E218" s="182">
        <v>1</v>
      </c>
      <c r="F218" s="175">
        <v>537.20000000000005</v>
      </c>
      <c r="G218" s="175">
        <f>F218*E218</f>
        <v>537.20000000000005</v>
      </c>
    </row>
    <row r="219" spans="1:7" x14ac:dyDescent="0.25">
      <c r="A219" s="169" t="s">
        <v>391</v>
      </c>
      <c r="B219" s="170" t="s">
        <v>494</v>
      </c>
      <c r="C219" s="178" t="s">
        <v>488</v>
      </c>
      <c r="D219" s="169" t="s">
        <v>200</v>
      </c>
      <c r="E219" s="182">
        <v>1</v>
      </c>
      <c r="F219" s="175">
        <v>925</v>
      </c>
      <c r="G219" s="175">
        <f>F219*E219</f>
        <v>925</v>
      </c>
    </row>
    <row r="220" spans="1:7" ht="24" x14ac:dyDescent="0.25">
      <c r="A220" s="169" t="s">
        <v>391</v>
      </c>
      <c r="B220" s="170" t="s">
        <v>494</v>
      </c>
      <c r="C220" s="170" t="s">
        <v>488</v>
      </c>
      <c r="D220" s="169" t="s">
        <v>252</v>
      </c>
      <c r="E220" s="182">
        <v>1</v>
      </c>
      <c r="F220" s="175">
        <v>711.75</v>
      </c>
      <c r="G220" s="175">
        <f>F220*E220</f>
        <v>711.75</v>
      </c>
    </row>
    <row r="221" spans="1:7" x14ac:dyDescent="0.25">
      <c r="A221" s="169" t="s">
        <v>391</v>
      </c>
      <c r="B221" s="170" t="s">
        <v>494</v>
      </c>
      <c r="C221" s="170" t="s">
        <v>505</v>
      </c>
      <c r="D221" s="169" t="s">
        <v>158</v>
      </c>
      <c r="E221" s="174">
        <v>25</v>
      </c>
      <c r="F221" s="175">
        <v>84</v>
      </c>
      <c r="G221" s="175">
        <f>E221*F221</f>
        <v>2100</v>
      </c>
    </row>
    <row r="222" spans="1:7" x14ac:dyDescent="0.25">
      <c r="A222" s="169" t="s">
        <v>391</v>
      </c>
      <c r="B222" s="170" t="s">
        <v>494</v>
      </c>
      <c r="C222" s="170" t="s">
        <v>503</v>
      </c>
      <c r="D222" s="169" t="s">
        <v>176</v>
      </c>
      <c r="E222" s="182">
        <v>1</v>
      </c>
      <c r="F222" s="175">
        <v>207</v>
      </c>
      <c r="G222" s="175">
        <f>F222*E222</f>
        <v>207</v>
      </c>
    </row>
    <row r="223" spans="1:7" x14ac:dyDescent="0.25">
      <c r="A223" s="169" t="s">
        <v>391</v>
      </c>
      <c r="B223" s="170" t="s">
        <v>494</v>
      </c>
      <c r="C223" s="178" t="s">
        <v>509</v>
      </c>
      <c r="D223" s="169" t="s">
        <v>305</v>
      </c>
      <c r="E223" s="182">
        <v>1</v>
      </c>
      <c r="F223" s="175">
        <v>479</v>
      </c>
      <c r="G223" s="175">
        <f>F223*E223</f>
        <v>479</v>
      </c>
    </row>
    <row r="224" spans="1:7" x14ac:dyDescent="0.25">
      <c r="A224" s="169" t="s">
        <v>391</v>
      </c>
      <c r="B224" s="170" t="s">
        <v>281</v>
      </c>
      <c r="C224" s="170" t="s">
        <v>507</v>
      </c>
      <c r="D224" s="169" t="s">
        <v>164</v>
      </c>
      <c r="E224" s="182">
        <v>1</v>
      </c>
      <c r="F224" s="175">
        <v>537.20000000000005</v>
      </c>
      <c r="G224" s="175">
        <f>F224*E224</f>
        <v>537.20000000000005</v>
      </c>
    </row>
    <row r="225" spans="1:7" x14ac:dyDescent="0.25">
      <c r="A225" s="169" t="s">
        <v>391</v>
      </c>
      <c r="B225" s="170" t="s">
        <v>281</v>
      </c>
      <c r="C225" s="170" t="s">
        <v>488</v>
      </c>
      <c r="D225" s="169" t="s">
        <v>200</v>
      </c>
      <c r="E225" s="182">
        <v>1</v>
      </c>
      <c r="F225" s="175">
        <v>925</v>
      </c>
      <c r="G225" s="175">
        <f>F225*E225</f>
        <v>925</v>
      </c>
    </row>
    <row r="226" spans="1:7" x14ac:dyDescent="0.25">
      <c r="A226" s="169" t="s">
        <v>391</v>
      </c>
      <c r="B226" s="170" t="s">
        <v>281</v>
      </c>
      <c r="C226" s="170" t="s">
        <v>505</v>
      </c>
      <c r="D226" s="169" t="s">
        <v>158</v>
      </c>
      <c r="E226" s="174">
        <v>25</v>
      </c>
      <c r="F226" s="175">
        <v>84</v>
      </c>
      <c r="G226" s="175">
        <f>E226*F226</f>
        <v>2100</v>
      </c>
    </row>
    <row r="227" spans="1:7" x14ac:dyDescent="0.25">
      <c r="A227" s="169" t="s">
        <v>391</v>
      </c>
      <c r="B227" s="170" t="s">
        <v>281</v>
      </c>
      <c r="C227" s="178" t="s">
        <v>503</v>
      </c>
      <c r="D227" s="169" t="s">
        <v>176</v>
      </c>
      <c r="E227" s="182">
        <v>1</v>
      </c>
      <c r="F227" s="175">
        <v>207</v>
      </c>
      <c r="G227" s="175">
        <f>F227*E227</f>
        <v>207</v>
      </c>
    </row>
    <row r="228" spans="1:7" x14ac:dyDescent="0.25">
      <c r="A228" s="169" t="s">
        <v>391</v>
      </c>
      <c r="B228" s="170" t="s">
        <v>341</v>
      </c>
      <c r="C228" s="170" t="s">
        <v>224</v>
      </c>
      <c r="D228" s="169" t="s">
        <v>220</v>
      </c>
      <c r="E228" s="174">
        <v>1</v>
      </c>
      <c r="F228" s="175">
        <v>106.8</v>
      </c>
      <c r="G228" s="175">
        <f>F228*E228</f>
        <v>106.8</v>
      </c>
    </row>
    <row r="229" spans="1:7" x14ac:dyDescent="0.25">
      <c r="A229" s="169" t="s">
        <v>391</v>
      </c>
      <c r="B229" s="170" t="s">
        <v>341</v>
      </c>
      <c r="C229" s="170" t="s">
        <v>507</v>
      </c>
      <c r="D229" s="169" t="s">
        <v>164</v>
      </c>
      <c r="E229" s="182">
        <v>1</v>
      </c>
      <c r="F229" s="175">
        <v>537.20000000000005</v>
      </c>
      <c r="G229" s="175">
        <f>F229*E229</f>
        <v>537.20000000000005</v>
      </c>
    </row>
    <row r="230" spans="1:7" ht="28.15" customHeight="1" x14ac:dyDescent="0.25">
      <c r="A230" s="169" t="s">
        <v>391</v>
      </c>
      <c r="B230" s="170" t="s">
        <v>341</v>
      </c>
      <c r="C230" s="170" t="s">
        <v>488</v>
      </c>
      <c r="D230" s="169" t="s">
        <v>200</v>
      </c>
      <c r="E230" s="182">
        <v>1</v>
      </c>
      <c r="F230" s="175">
        <v>925</v>
      </c>
      <c r="G230" s="175">
        <f>F230*E230</f>
        <v>925</v>
      </c>
    </row>
    <row r="231" spans="1:7" ht="28.15" customHeight="1" x14ac:dyDescent="0.25">
      <c r="A231" s="169" t="s">
        <v>391</v>
      </c>
      <c r="B231" s="170" t="s">
        <v>341</v>
      </c>
      <c r="C231" s="170" t="s">
        <v>505</v>
      </c>
      <c r="D231" s="169" t="s">
        <v>158</v>
      </c>
      <c r="E231" s="174">
        <v>25</v>
      </c>
      <c r="F231" s="175">
        <v>84</v>
      </c>
      <c r="G231" s="175">
        <f>E231*F231</f>
        <v>2100</v>
      </c>
    </row>
    <row r="232" spans="1:7" x14ac:dyDescent="0.25">
      <c r="A232" s="169" t="s">
        <v>391</v>
      </c>
      <c r="B232" s="170" t="s">
        <v>341</v>
      </c>
      <c r="C232" s="170" t="s">
        <v>503</v>
      </c>
      <c r="D232" s="169" t="s">
        <v>176</v>
      </c>
      <c r="E232" s="182">
        <v>1</v>
      </c>
      <c r="F232" s="175">
        <v>207</v>
      </c>
      <c r="G232" s="175">
        <f>F232*E232</f>
        <v>207</v>
      </c>
    </row>
    <row r="233" spans="1:7" x14ac:dyDescent="0.25">
      <c r="A233" s="169" t="s">
        <v>391</v>
      </c>
      <c r="B233" s="170" t="s">
        <v>270</v>
      </c>
      <c r="C233" s="170" t="s">
        <v>508</v>
      </c>
      <c r="D233" s="169" t="s">
        <v>33</v>
      </c>
      <c r="E233" s="174">
        <v>1</v>
      </c>
      <c r="F233" s="175">
        <v>484</v>
      </c>
      <c r="G233" s="175">
        <f>F233*E233</f>
        <v>484</v>
      </c>
    </row>
    <row r="234" spans="1:7" x14ac:dyDescent="0.25">
      <c r="A234" s="169" t="s">
        <v>391</v>
      </c>
      <c r="B234" s="170" t="s">
        <v>270</v>
      </c>
      <c r="C234" s="178" t="s">
        <v>507</v>
      </c>
      <c r="D234" s="169" t="s">
        <v>164</v>
      </c>
      <c r="E234" s="182">
        <v>1</v>
      </c>
      <c r="F234" s="175">
        <v>537.20000000000005</v>
      </c>
      <c r="G234" s="175">
        <f>F234*E234</f>
        <v>537.20000000000005</v>
      </c>
    </row>
    <row r="235" spans="1:7" x14ac:dyDescent="0.25">
      <c r="A235" s="169" t="s">
        <v>391</v>
      </c>
      <c r="B235" s="170" t="s">
        <v>270</v>
      </c>
      <c r="C235" s="170" t="s">
        <v>488</v>
      </c>
      <c r="D235" s="169" t="s">
        <v>200</v>
      </c>
      <c r="E235" s="182">
        <v>1</v>
      </c>
      <c r="F235" s="175">
        <v>925</v>
      </c>
      <c r="G235" s="175">
        <f>F235*E235</f>
        <v>925</v>
      </c>
    </row>
    <row r="236" spans="1:7" ht="24" x14ac:dyDescent="0.25">
      <c r="A236" s="169" t="s">
        <v>391</v>
      </c>
      <c r="B236" s="170" t="s">
        <v>270</v>
      </c>
      <c r="C236" s="170" t="s">
        <v>269</v>
      </c>
      <c r="D236" s="169" t="s">
        <v>252</v>
      </c>
      <c r="E236" s="174">
        <v>2</v>
      </c>
      <c r="F236" s="175">
        <v>711.75</v>
      </c>
      <c r="G236" s="175">
        <f>F236*E236</f>
        <v>1423.5</v>
      </c>
    </row>
    <row r="237" spans="1:7" x14ac:dyDescent="0.25">
      <c r="A237" s="169" t="s">
        <v>391</v>
      </c>
      <c r="B237" s="170" t="s">
        <v>270</v>
      </c>
      <c r="C237" s="170" t="s">
        <v>505</v>
      </c>
      <c r="D237" s="169" t="s">
        <v>158</v>
      </c>
      <c r="E237" s="174">
        <v>25</v>
      </c>
      <c r="F237" s="175">
        <v>84</v>
      </c>
      <c r="G237" s="175">
        <f>E237*F237</f>
        <v>2100</v>
      </c>
    </row>
    <row r="238" spans="1:7" x14ac:dyDescent="0.25">
      <c r="A238" s="169" t="s">
        <v>391</v>
      </c>
      <c r="B238" s="170" t="s">
        <v>270</v>
      </c>
      <c r="C238" s="170" t="s">
        <v>503</v>
      </c>
      <c r="D238" s="169" t="s">
        <v>176</v>
      </c>
      <c r="E238" s="182">
        <v>1</v>
      </c>
      <c r="F238" s="175">
        <v>207</v>
      </c>
      <c r="G238" s="175">
        <f>F238*E238</f>
        <v>207</v>
      </c>
    </row>
    <row r="239" spans="1:7" ht="14.25" customHeight="1" x14ac:dyDescent="0.25">
      <c r="A239" s="169" t="s">
        <v>391</v>
      </c>
      <c r="B239" s="170" t="s">
        <v>487</v>
      </c>
      <c r="C239" s="178" t="s">
        <v>485</v>
      </c>
      <c r="D239" s="169" t="s">
        <v>220</v>
      </c>
      <c r="E239" s="174">
        <v>1</v>
      </c>
      <c r="F239" s="175">
        <v>106.8</v>
      </c>
      <c r="G239" s="175">
        <f>F239*E239</f>
        <v>106.8</v>
      </c>
    </row>
    <row r="240" spans="1:7" ht="33" customHeight="1" x14ac:dyDescent="0.25">
      <c r="A240" s="169" t="s">
        <v>391</v>
      </c>
      <c r="B240" s="170" t="s">
        <v>487</v>
      </c>
      <c r="C240" s="170" t="s">
        <v>507</v>
      </c>
      <c r="D240" s="169" t="s">
        <v>164</v>
      </c>
      <c r="E240" s="182">
        <v>1</v>
      </c>
      <c r="F240" s="175">
        <v>537.20000000000005</v>
      </c>
      <c r="G240" s="175">
        <f>F240*E240</f>
        <v>537.20000000000005</v>
      </c>
    </row>
    <row r="241" spans="1:7" ht="14.25" customHeight="1" x14ac:dyDescent="0.25">
      <c r="A241" s="169" t="s">
        <v>391</v>
      </c>
      <c r="B241" s="170" t="s">
        <v>487</v>
      </c>
      <c r="C241" s="170" t="s">
        <v>488</v>
      </c>
      <c r="D241" s="169" t="s">
        <v>200</v>
      </c>
      <c r="E241" s="182">
        <v>1</v>
      </c>
      <c r="F241" s="175">
        <v>925</v>
      </c>
      <c r="G241" s="175">
        <f>F241*E241</f>
        <v>925</v>
      </c>
    </row>
    <row r="242" spans="1:7" ht="14.25" customHeight="1" x14ac:dyDescent="0.25">
      <c r="A242" s="169" t="s">
        <v>391</v>
      </c>
      <c r="B242" s="170" t="s">
        <v>487</v>
      </c>
      <c r="C242" s="170" t="s">
        <v>505</v>
      </c>
      <c r="D242" s="169" t="s">
        <v>158</v>
      </c>
      <c r="E242" s="174">
        <v>25</v>
      </c>
      <c r="F242" s="175">
        <v>84</v>
      </c>
      <c r="G242" s="175">
        <f>E242*F242</f>
        <v>2100</v>
      </c>
    </row>
    <row r="243" spans="1:7" ht="14.25" customHeight="1" x14ac:dyDescent="0.25">
      <c r="A243" s="169" t="s">
        <v>391</v>
      </c>
      <c r="B243" s="170" t="s">
        <v>487</v>
      </c>
      <c r="C243" s="178" t="s">
        <v>502</v>
      </c>
      <c r="D243" s="169" t="s">
        <v>176</v>
      </c>
      <c r="E243" s="182">
        <v>1</v>
      </c>
      <c r="F243" s="175">
        <v>207</v>
      </c>
      <c r="G243" s="175">
        <f>F243*E243</f>
        <v>207</v>
      </c>
    </row>
    <row r="244" spans="1:7" ht="26.45" customHeight="1" x14ac:dyDescent="0.25">
      <c r="A244" s="169" t="s">
        <v>391</v>
      </c>
      <c r="B244" s="170" t="s">
        <v>495</v>
      </c>
      <c r="C244" s="170" t="s">
        <v>507</v>
      </c>
      <c r="D244" s="169" t="s">
        <v>164</v>
      </c>
      <c r="E244" s="182">
        <v>1</v>
      </c>
      <c r="F244" s="175">
        <v>537.20000000000005</v>
      </c>
      <c r="G244" s="175">
        <f>F244*E244</f>
        <v>537.20000000000005</v>
      </c>
    </row>
    <row r="245" spans="1:7" ht="14.25" customHeight="1" x14ac:dyDescent="0.25">
      <c r="A245" s="169" t="s">
        <v>391</v>
      </c>
      <c r="B245" s="170" t="s">
        <v>495</v>
      </c>
      <c r="C245" s="170" t="s">
        <v>488</v>
      </c>
      <c r="D245" s="169" t="s">
        <v>200</v>
      </c>
      <c r="E245" s="182">
        <v>1</v>
      </c>
      <c r="F245" s="175">
        <v>925</v>
      </c>
      <c r="G245" s="175">
        <f>F245*E245</f>
        <v>925</v>
      </c>
    </row>
    <row r="246" spans="1:7" ht="14.25" customHeight="1" x14ac:dyDescent="0.25">
      <c r="A246" s="169" t="s">
        <v>391</v>
      </c>
      <c r="B246" s="170" t="s">
        <v>495</v>
      </c>
      <c r="C246" s="170" t="s">
        <v>505</v>
      </c>
      <c r="D246" s="169" t="s">
        <v>158</v>
      </c>
      <c r="E246" s="174">
        <v>25</v>
      </c>
      <c r="F246" s="175">
        <v>84</v>
      </c>
      <c r="G246" s="175">
        <f>E246*F246</f>
        <v>2100</v>
      </c>
    </row>
    <row r="247" spans="1:7" ht="14.25" customHeight="1" x14ac:dyDescent="0.25">
      <c r="A247" s="169" t="s">
        <v>391</v>
      </c>
      <c r="B247" s="170" t="s">
        <v>495</v>
      </c>
      <c r="C247" s="178" t="s">
        <v>503</v>
      </c>
      <c r="D247" s="169" t="s">
        <v>176</v>
      </c>
      <c r="E247" s="174">
        <v>1</v>
      </c>
      <c r="F247" s="175">
        <v>207</v>
      </c>
      <c r="G247" s="175">
        <f>F247*E247</f>
        <v>207</v>
      </c>
    </row>
    <row r="248" spans="1:7" x14ac:dyDescent="0.25">
      <c r="A248" s="169" t="s">
        <v>391</v>
      </c>
      <c r="B248" s="170" t="s">
        <v>496</v>
      </c>
      <c r="C248" s="170" t="s">
        <v>507</v>
      </c>
      <c r="D248" s="169" t="s">
        <v>164</v>
      </c>
      <c r="E248" s="182">
        <v>1</v>
      </c>
      <c r="F248" s="175">
        <v>537.20000000000005</v>
      </c>
      <c r="G248" s="175">
        <f>F248*E248</f>
        <v>537.20000000000005</v>
      </c>
    </row>
    <row r="249" spans="1:7" x14ac:dyDescent="0.25">
      <c r="A249" s="169" t="s">
        <v>391</v>
      </c>
      <c r="B249" s="170" t="s">
        <v>496</v>
      </c>
      <c r="C249" s="170" t="s">
        <v>488</v>
      </c>
      <c r="D249" s="169" t="s">
        <v>200</v>
      </c>
      <c r="E249" s="182">
        <v>1</v>
      </c>
      <c r="F249" s="175">
        <v>925</v>
      </c>
      <c r="G249" s="175">
        <f>F249*E249</f>
        <v>925</v>
      </c>
    </row>
    <row r="250" spans="1:7" x14ac:dyDescent="0.25">
      <c r="A250" s="169" t="s">
        <v>391</v>
      </c>
      <c r="B250" s="170" t="s">
        <v>496</v>
      </c>
      <c r="C250" s="170" t="s">
        <v>505</v>
      </c>
      <c r="D250" s="169" t="s">
        <v>158</v>
      </c>
      <c r="E250" s="174">
        <v>25</v>
      </c>
      <c r="F250" s="175">
        <v>84</v>
      </c>
      <c r="G250" s="175">
        <f>E250*F250</f>
        <v>2100</v>
      </c>
    </row>
    <row r="251" spans="1:7" ht="48" customHeight="1" x14ac:dyDescent="0.25">
      <c r="A251" s="169" t="s">
        <v>391</v>
      </c>
      <c r="B251" s="170" t="s">
        <v>496</v>
      </c>
      <c r="C251" s="178" t="s">
        <v>503</v>
      </c>
      <c r="D251" s="169" t="s">
        <v>176</v>
      </c>
      <c r="E251" s="174">
        <v>1</v>
      </c>
      <c r="F251" s="175">
        <v>207</v>
      </c>
      <c r="G251" s="175">
        <f>F251*E251</f>
        <v>207</v>
      </c>
    </row>
    <row r="252" spans="1:7" x14ac:dyDescent="0.25">
      <c r="A252" s="169" t="s">
        <v>391</v>
      </c>
      <c r="B252" s="170" t="s">
        <v>497</v>
      </c>
      <c r="C252" s="170" t="s">
        <v>507</v>
      </c>
      <c r="D252" s="169" t="s">
        <v>164</v>
      </c>
      <c r="E252" s="182">
        <v>1</v>
      </c>
      <c r="F252" s="175">
        <v>537.20000000000005</v>
      </c>
      <c r="G252" s="175">
        <f>F252*E252</f>
        <v>537.20000000000005</v>
      </c>
    </row>
    <row r="253" spans="1:7" x14ac:dyDescent="0.25">
      <c r="A253" s="169" t="s">
        <v>391</v>
      </c>
      <c r="B253" s="170" t="s">
        <v>497</v>
      </c>
      <c r="C253" s="170" t="s">
        <v>488</v>
      </c>
      <c r="D253" s="169" t="s">
        <v>200</v>
      </c>
      <c r="E253" s="182">
        <v>1</v>
      </c>
      <c r="F253" s="175">
        <v>925</v>
      </c>
      <c r="G253" s="175">
        <f>F253*E253</f>
        <v>925</v>
      </c>
    </row>
    <row r="254" spans="1:7" x14ac:dyDescent="0.25">
      <c r="A254" s="169" t="s">
        <v>391</v>
      </c>
      <c r="B254" s="170" t="s">
        <v>497</v>
      </c>
      <c r="C254" s="170" t="s">
        <v>505</v>
      </c>
      <c r="D254" s="169" t="s">
        <v>158</v>
      </c>
      <c r="E254" s="174">
        <v>25</v>
      </c>
      <c r="F254" s="175">
        <v>84</v>
      </c>
      <c r="G254" s="175">
        <f>E254*F254</f>
        <v>2100</v>
      </c>
    </row>
    <row r="255" spans="1:7" ht="26.45" customHeight="1" x14ac:dyDescent="0.25">
      <c r="A255" s="169" t="s">
        <v>391</v>
      </c>
      <c r="B255" s="170" t="s">
        <v>497</v>
      </c>
      <c r="C255" s="178" t="s">
        <v>503</v>
      </c>
      <c r="D255" s="169" t="s">
        <v>176</v>
      </c>
      <c r="E255" s="174">
        <v>1</v>
      </c>
      <c r="F255" s="175">
        <v>207</v>
      </c>
      <c r="G255" s="175">
        <f>F255*E255</f>
        <v>207</v>
      </c>
    </row>
    <row r="256" spans="1:7" ht="26.45" customHeight="1" x14ac:dyDescent="0.25">
      <c r="A256" s="169" t="s">
        <v>391</v>
      </c>
      <c r="B256" s="170" t="s">
        <v>498</v>
      </c>
      <c r="C256" s="170" t="s">
        <v>507</v>
      </c>
      <c r="D256" s="169" t="s">
        <v>164</v>
      </c>
      <c r="E256" s="182">
        <v>1</v>
      </c>
      <c r="F256" s="175">
        <v>537.20000000000005</v>
      </c>
      <c r="G256" s="175">
        <f>F256*E256</f>
        <v>537.20000000000005</v>
      </c>
    </row>
    <row r="257" spans="1:7" ht="23.45" customHeight="1" x14ac:dyDescent="0.25">
      <c r="A257" s="169" t="s">
        <v>391</v>
      </c>
      <c r="B257" s="170" t="s">
        <v>498</v>
      </c>
      <c r="C257" s="170" t="s">
        <v>505</v>
      </c>
      <c r="D257" s="169" t="s">
        <v>158</v>
      </c>
      <c r="E257" s="174">
        <v>25</v>
      </c>
      <c r="F257" s="175">
        <v>84</v>
      </c>
      <c r="G257" s="175">
        <f>E257*F257</f>
        <v>2100</v>
      </c>
    </row>
    <row r="258" spans="1:7" x14ac:dyDescent="0.25">
      <c r="A258" s="169" t="s">
        <v>391</v>
      </c>
      <c r="B258" s="170" t="s">
        <v>498</v>
      </c>
      <c r="C258" s="170" t="s">
        <v>505</v>
      </c>
      <c r="D258" s="169" t="s">
        <v>158</v>
      </c>
      <c r="E258" s="174">
        <v>25</v>
      </c>
      <c r="F258" s="175">
        <v>84</v>
      </c>
      <c r="G258" s="175">
        <f>E258*F258</f>
        <v>2100</v>
      </c>
    </row>
    <row r="259" spans="1:7" x14ac:dyDescent="0.25">
      <c r="A259" s="169" t="s">
        <v>391</v>
      </c>
      <c r="B259" s="170" t="s">
        <v>498</v>
      </c>
      <c r="C259" s="170" t="s">
        <v>503</v>
      </c>
      <c r="D259" s="169" t="s">
        <v>176</v>
      </c>
      <c r="E259" s="174">
        <v>1</v>
      </c>
      <c r="F259" s="175">
        <v>207</v>
      </c>
      <c r="G259" s="175">
        <f>F259*E259</f>
        <v>207</v>
      </c>
    </row>
    <row r="260" spans="1:7" x14ac:dyDescent="0.25">
      <c r="A260" s="169" t="s">
        <v>391</v>
      </c>
      <c r="B260" s="170" t="s">
        <v>289</v>
      </c>
      <c r="C260" s="178" t="s">
        <v>507</v>
      </c>
      <c r="D260" s="169" t="s">
        <v>164</v>
      </c>
      <c r="E260" s="182">
        <v>1</v>
      </c>
      <c r="F260" s="175">
        <v>537.20000000000005</v>
      </c>
      <c r="G260" s="175">
        <f>F260*E260</f>
        <v>537.20000000000005</v>
      </c>
    </row>
    <row r="261" spans="1:7" x14ac:dyDescent="0.25">
      <c r="A261" s="169" t="s">
        <v>391</v>
      </c>
      <c r="B261" s="170" t="s">
        <v>289</v>
      </c>
      <c r="C261" s="170" t="s">
        <v>505</v>
      </c>
      <c r="D261" s="169" t="s">
        <v>158</v>
      </c>
      <c r="E261" s="174">
        <v>25</v>
      </c>
      <c r="F261" s="175">
        <v>84</v>
      </c>
      <c r="G261" s="175">
        <f>E261*F261</f>
        <v>2100</v>
      </c>
    </row>
    <row r="262" spans="1:7" x14ac:dyDescent="0.25">
      <c r="A262" s="169" t="s">
        <v>391</v>
      </c>
      <c r="B262" s="170" t="s">
        <v>289</v>
      </c>
      <c r="C262" s="178" t="s">
        <v>505</v>
      </c>
      <c r="D262" s="169" t="s">
        <v>158</v>
      </c>
      <c r="E262" s="174">
        <v>25</v>
      </c>
      <c r="F262" s="175">
        <v>84</v>
      </c>
      <c r="G262" s="175">
        <f>E262*F262</f>
        <v>2100</v>
      </c>
    </row>
    <row r="263" spans="1:7" x14ac:dyDescent="0.25">
      <c r="A263" s="169" t="s">
        <v>391</v>
      </c>
      <c r="B263" s="170" t="s">
        <v>289</v>
      </c>
      <c r="C263" s="170" t="s">
        <v>503</v>
      </c>
      <c r="D263" s="169" t="s">
        <v>176</v>
      </c>
      <c r="E263" s="182">
        <v>1</v>
      </c>
      <c r="F263" s="175">
        <v>207</v>
      </c>
      <c r="G263" s="175">
        <f>F263*E263</f>
        <v>207</v>
      </c>
    </row>
    <row r="264" spans="1:7" ht="24" x14ac:dyDescent="0.25">
      <c r="A264" s="169" t="s">
        <v>391</v>
      </c>
      <c r="B264" s="170" t="s">
        <v>302</v>
      </c>
      <c r="C264" s="178" t="s">
        <v>269</v>
      </c>
      <c r="D264" s="169" t="s">
        <v>252</v>
      </c>
      <c r="E264" s="174">
        <v>2</v>
      </c>
      <c r="F264" s="175">
        <v>711.75</v>
      </c>
      <c r="G264" s="175">
        <f>F264*E264</f>
        <v>1423.5</v>
      </c>
    </row>
    <row r="265" spans="1:7" x14ac:dyDescent="0.25">
      <c r="A265" s="169" t="s">
        <v>391</v>
      </c>
      <c r="B265" s="170" t="s">
        <v>499</v>
      </c>
      <c r="C265" s="170" t="s">
        <v>508</v>
      </c>
      <c r="D265" s="169" t="s">
        <v>38</v>
      </c>
      <c r="E265" s="174">
        <v>1</v>
      </c>
      <c r="F265" s="175">
        <v>207</v>
      </c>
      <c r="G265" s="175">
        <f>F265*E265</f>
        <v>207</v>
      </c>
    </row>
    <row r="266" spans="1:7" x14ac:dyDescent="0.25">
      <c r="A266" s="169" t="s">
        <v>391</v>
      </c>
      <c r="B266" s="170" t="s">
        <v>499</v>
      </c>
      <c r="C266" s="170" t="s">
        <v>507</v>
      </c>
      <c r="D266" s="169" t="s">
        <v>164</v>
      </c>
      <c r="E266" s="182">
        <v>1</v>
      </c>
      <c r="F266" s="175">
        <v>537.20000000000005</v>
      </c>
      <c r="G266" s="175">
        <f>F266*E266</f>
        <v>537.20000000000005</v>
      </c>
    </row>
    <row r="267" spans="1:7" ht="53.45" customHeight="1" x14ac:dyDescent="0.25">
      <c r="A267" s="169" t="s">
        <v>391</v>
      </c>
      <c r="B267" s="170" t="s">
        <v>499</v>
      </c>
      <c r="C267" s="170" t="s">
        <v>505</v>
      </c>
      <c r="D267" s="169" t="s">
        <v>158</v>
      </c>
      <c r="E267" s="174">
        <v>25</v>
      </c>
      <c r="F267" s="175">
        <v>84</v>
      </c>
      <c r="G267" s="175">
        <f>E267*F267</f>
        <v>2100</v>
      </c>
    </row>
    <row r="268" spans="1:7" x14ac:dyDescent="0.25">
      <c r="A268" s="169" t="s">
        <v>391</v>
      </c>
      <c r="B268" s="170" t="s">
        <v>499</v>
      </c>
      <c r="C268" s="170" t="s">
        <v>503</v>
      </c>
      <c r="D268" s="169" t="s">
        <v>176</v>
      </c>
      <c r="E268" s="174">
        <v>1</v>
      </c>
      <c r="F268" s="175">
        <v>207</v>
      </c>
      <c r="G268" s="175">
        <f>F268*E268</f>
        <v>207</v>
      </c>
    </row>
    <row r="269" spans="1:7" x14ac:dyDescent="0.25">
      <c r="A269" s="169" t="s">
        <v>391</v>
      </c>
      <c r="B269" s="170" t="s">
        <v>72</v>
      </c>
      <c r="C269" s="178" t="s">
        <v>205</v>
      </c>
      <c r="D269" s="169" t="s">
        <v>200</v>
      </c>
      <c r="E269" s="174">
        <v>3</v>
      </c>
      <c r="F269" s="175">
        <v>925</v>
      </c>
      <c r="G269" s="175">
        <f>F269*E269</f>
        <v>2775</v>
      </c>
    </row>
    <row r="270" spans="1:7" x14ac:dyDescent="0.25">
      <c r="A270" s="169" t="s">
        <v>391</v>
      </c>
      <c r="B270" s="170" t="s">
        <v>72</v>
      </c>
      <c r="C270" s="170" t="s">
        <v>505</v>
      </c>
      <c r="D270" s="169" t="s">
        <v>158</v>
      </c>
      <c r="E270" s="174">
        <v>25</v>
      </c>
      <c r="F270" s="175">
        <v>84</v>
      </c>
      <c r="G270" s="175">
        <f>E270*F270</f>
        <v>2100</v>
      </c>
    </row>
    <row r="271" spans="1:7" x14ac:dyDescent="0.25">
      <c r="A271" s="169" t="s">
        <v>391</v>
      </c>
      <c r="B271" s="170" t="s">
        <v>72</v>
      </c>
      <c r="C271" s="170" t="s">
        <v>503</v>
      </c>
      <c r="D271" s="169" t="s">
        <v>176</v>
      </c>
      <c r="E271" s="182">
        <v>1</v>
      </c>
      <c r="F271" s="175">
        <v>207</v>
      </c>
      <c r="G271" s="175">
        <f>F271*E271</f>
        <v>207</v>
      </c>
    </row>
    <row r="272" spans="1:7" x14ac:dyDescent="0.25">
      <c r="A272" s="169" t="s">
        <v>391</v>
      </c>
      <c r="B272" s="170" t="s">
        <v>298</v>
      </c>
      <c r="C272" s="170" t="s">
        <v>509</v>
      </c>
      <c r="D272" s="169" t="s">
        <v>305</v>
      </c>
      <c r="E272" s="182">
        <v>1</v>
      </c>
      <c r="F272" s="175">
        <v>479</v>
      </c>
      <c r="G272" s="175">
        <f>F272*E272</f>
        <v>479</v>
      </c>
    </row>
    <row r="273" spans="1:7" x14ac:dyDescent="0.25">
      <c r="A273" s="169" t="s">
        <v>391</v>
      </c>
      <c r="B273" s="170" t="s">
        <v>393</v>
      </c>
      <c r="C273" s="170" t="s">
        <v>488</v>
      </c>
      <c r="D273" s="169" t="s">
        <v>225</v>
      </c>
      <c r="E273" s="174">
        <v>1</v>
      </c>
      <c r="F273" s="175">
        <v>687.5</v>
      </c>
      <c r="G273" s="175">
        <f>F273*E273</f>
        <v>687.5</v>
      </c>
    </row>
    <row r="274" spans="1:7" x14ac:dyDescent="0.25">
      <c r="A274" s="169" t="s">
        <v>391</v>
      </c>
      <c r="B274" s="170" t="s">
        <v>393</v>
      </c>
      <c r="C274" s="170" t="s">
        <v>205</v>
      </c>
      <c r="D274" s="169" t="s">
        <v>200</v>
      </c>
      <c r="E274" s="174">
        <v>3</v>
      </c>
      <c r="F274" s="175">
        <v>925</v>
      </c>
      <c r="G274" s="175">
        <f>F274*E274</f>
        <v>2775</v>
      </c>
    </row>
    <row r="275" spans="1:7" x14ac:dyDescent="0.25">
      <c r="A275" s="169" t="s">
        <v>391</v>
      </c>
      <c r="B275" s="170" t="s">
        <v>490</v>
      </c>
      <c r="C275" s="178" t="s">
        <v>505</v>
      </c>
      <c r="D275" s="169" t="s">
        <v>158</v>
      </c>
      <c r="E275" s="174">
        <v>25</v>
      </c>
      <c r="F275" s="175">
        <v>84</v>
      </c>
      <c r="G275" s="175">
        <f>E275*F275</f>
        <v>2100</v>
      </c>
    </row>
    <row r="276" spans="1:7" x14ac:dyDescent="0.25">
      <c r="A276" s="169" t="s">
        <v>391</v>
      </c>
      <c r="B276" s="170" t="s">
        <v>490</v>
      </c>
      <c r="C276" s="170" t="s">
        <v>503</v>
      </c>
      <c r="D276" s="169" t="s">
        <v>176</v>
      </c>
      <c r="E276" s="174">
        <v>1</v>
      </c>
      <c r="F276" s="175">
        <v>207</v>
      </c>
      <c r="G276" s="175">
        <f t="shared" ref="G276:G284" si="8">F276*E276</f>
        <v>207</v>
      </c>
    </row>
    <row r="277" spans="1:7" x14ac:dyDescent="0.25">
      <c r="A277" s="169" t="s">
        <v>391</v>
      </c>
      <c r="B277" s="170" t="s">
        <v>44</v>
      </c>
      <c r="C277" s="170" t="s">
        <v>486</v>
      </c>
      <c r="D277" s="169" t="s">
        <v>200</v>
      </c>
      <c r="E277" s="174">
        <v>1</v>
      </c>
      <c r="F277" s="175">
        <v>925</v>
      </c>
      <c r="G277" s="175">
        <f t="shared" si="8"/>
        <v>925</v>
      </c>
    </row>
    <row r="278" spans="1:7" ht="24" x14ac:dyDescent="0.25">
      <c r="A278" s="169" t="s">
        <v>391</v>
      </c>
      <c r="B278" s="170" t="s">
        <v>44</v>
      </c>
      <c r="C278" s="170" t="s">
        <v>269</v>
      </c>
      <c r="D278" s="169" t="s">
        <v>252</v>
      </c>
      <c r="E278" s="174">
        <v>2</v>
      </c>
      <c r="F278" s="175">
        <v>711.75</v>
      </c>
      <c r="G278" s="175">
        <f t="shared" si="8"/>
        <v>1423.5</v>
      </c>
    </row>
    <row r="279" spans="1:7" x14ac:dyDescent="0.25">
      <c r="A279" s="169" t="s">
        <v>391</v>
      </c>
      <c r="B279" s="170" t="s">
        <v>44</v>
      </c>
      <c r="C279" s="170" t="s">
        <v>503</v>
      </c>
      <c r="D279" s="169" t="s">
        <v>176</v>
      </c>
      <c r="E279" s="174">
        <v>1</v>
      </c>
      <c r="F279" s="175">
        <v>207</v>
      </c>
      <c r="G279" s="175">
        <f t="shared" si="8"/>
        <v>207</v>
      </c>
    </row>
    <row r="280" spans="1:7" x14ac:dyDescent="0.25">
      <c r="A280" s="169" t="s">
        <v>391</v>
      </c>
      <c r="B280" s="170" t="s">
        <v>394</v>
      </c>
      <c r="C280" s="170" t="s">
        <v>205</v>
      </c>
      <c r="D280" s="169" t="s">
        <v>200</v>
      </c>
      <c r="E280" s="174">
        <v>3</v>
      </c>
      <c r="F280" s="175">
        <v>925</v>
      </c>
      <c r="G280" s="175">
        <f t="shared" si="8"/>
        <v>2775</v>
      </c>
    </row>
    <row r="281" spans="1:7" ht="24" x14ac:dyDescent="0.25">
      <c r="A281" s="169" t="s">
        <v>391</v>
      </c>
      <c r="B281" s="170" t="s">
        <v>394</v>
      </c>
      <c r="C281" s="170" t="s">
        <v>488</v>
      </c>
      <c r="D281" s="169" t="s">
        <v>252</v>
      </c>
      <c r="E281" s="174">
        <v>1</v>
      </c>
      <c r="F281" s="175">
        <v>711.75</v>
      </c>
      <c r="G281" s="175">
        <f t="shared" si="8"/>
        <v>711.75</v>
      </c>
    </row>
    <row r="282" spans="1:7" ht="24" x14ac:dyDescent="0.25">
      <c r="A282" s="169" t="s">
        <v>391</v>
      </c>
      <c r="B282" s="170" t="s">
        <v>394</v>
      </c>
      <c r="C282" s="170" t="s">
        <v>269</v>
      </c>
      <c r="D282" s="169" t="s">
        <v>252</v>
      </c>
      <c r="E282" s="174">
        <v>2</v>
      </c>
      <c r="F282" s="175">
        <v>711.75</v>
      </c>
      <c r="G282" s="175">
        <f t="shared" si="8"/>
        <v>1423.5</v>
      </c>
    </row>
    <row r="283" spans="1:7" x14ac:dyDescent="0.25">
      <c r="A283" s="169" t="s">
        <v>391</v>
      </c>
      <c r="B283" s="170" t="s">
        <v>500</v>
      </c>
      <c r="C283" s="170" t="s">
        <v>507</v>
      </c>
      <c r="D283" s="169" t="s">
        <v>164</v>
      </c>
      <c r="E283" s="174">
        <v>1</v>
      </c>
      <c r="F283" s="175">
        <v>537.20000000000005</v>
      </c>
      <c r="G283" s="175">
        <f t="shared" si="8"/>
        <v>537.20000000000005</v>
      </c>
    </row>
    <row r="284" spans="1:7" x14ac:dyDescent="0.25">
      <c r="A284" s="169" t="s">
        <v>391</v>
      </c>
      <c r="B284" s="170" t="s">
        <v>500</v>
      </c>
      <c r="C284" s="170" t="s">
        <v>488</v>
      </c>
      <c r="D284" s="169" t="s">
        <v>200</v>
      </c>
      <c r="E284" s="174">
        <v>1</v>
      </c>
      <c r="F284" s="175">
        <v>925</v>
      </c>
      <c r="G284" s="175">
        <f t="shared" si="8"/>
        <v>925</v>
      </c>
    </row>
    <row r="285" spans="1:7" x14ac:dyDescent="0.25">
      <c r="A285" s="170" t="s">
        <v>391</v>
      </c>
      <c r="B285" s="170" t="s">
        <v>500</v>
      </c>
      <c r="C285" s="170" t="s">
        <v>505</v>
      </c>
      <c r="D285" s="169" t="s">
        <v>158</v>
      </c>
      <c r="E285" s="174">
        <v>25</v>
      </c>
      <c r="F285" s="175">
        <v>84</v>
      </c>
      <c r="G285" s="175">
        <f>E285*F285</f>
        <v>2100</v>
      </c>
    </row>
    <row r="286" spans="1:7" x14ac:dyDescent="0.25">
      <c r="A286" s="170" t="s">
        <v>391</v>
      </c>
      <c r="B286" s="170" t="s">
        <v>500</v>
      </c>
      <c r="C286" s="178" t="s">
        <v>503</v>
      </c>
      <c r="D286" s="169" t="s">
        <v>176</v>
      </c>
      <c r="E286" s="174">
        <v>1</v>
      </c>
      <c r="F286" s="175">
        <v>207</v>
      </c>
      <c r="G286" s="175">
        <f>F286*E286</f>
        <v>207</v>
      </c>
    </row>
    <row r="287" spans="1:7" x14ac:dyDescent="0.25">
      <c r="A287" s="169" t="s">
        <v>391</v>
      </c>
      <c r="B287" s="170" t="s">
        <v>500</v>
      </c>
      <c r="C287" s="178" t="s">
        <v>509</v>
      </c>
      <c r="D287" s="169" t="s">
        <v>305</v>
      </c>
      <c r="E287" s="174">
        <v>1</v>
      </c>
      <c r="F287" s="175">
        <v>479</v>
      </c>
      <c r="G287" s="175">
        <f>F287*E287</f>
        <v>479</v>
      </c>
    </row>
    <row r="288" spans="1:7" x14ac:dyDescent="0.25">
      <c r="A288" s="169" t="s">
        <v>391</v>
      </c>
      <c r="B288" s="170" t="s">
        <v>501</v>
      </c>
      <c r="C288" s="170" t="s">
        <v>507</v>
      </c>
      <c r="D288" s="169" t="s">
        <v>164</v>
      </c>
      <c r="E288" s="174">
        <v>1</v>
      </c>
      <c r="F288" s="175">
        <v>537.20000000000005</v>
      </c>
      <c r="G288" s="175">
        <f>F288*E288</f>
        <v>537.20000000000005</v>
      </c>
    </row>
    <row r="289" spans="1:7" x14ac:dyDescent="0.25">
      <c r="A289" s="169" t="s">
        <v>391</v>
      </c>
      <c r="B289" s="170" t="s">
        <v>501</v>
      </c>
      <c r="C289" s="170" t="s">
        <v>488</v>
      </c>
      <c r="D289" s="169" t="s">
        <v>200</v>
      </c>
      <c r="E289" s="174">
        <v>1</v>
      </c>
      <c r="F289" s="175">
        <v>925</v>
      </c>
      <c r="G289" s="175">
        <f>F289*E289</f>
        <v>925</v>
      </c>
    </row>
    <row r="290" spans="1:7" x14ac:dyDescent="0.25">
      <c r="A290" s="170" t="s">
        <v>391</v>
      </c>
      <c r="B290" s="170" t="s">
        <v>501</v>
      </c>
      <c r="C290" s="170" t="s">
        <v>505</v>
      </c>
      <c r="D290" s="169" t="s">
        <v>158</v>
      </c>
      <c r="E290" s="174">
        <v>25</v>
      </c>
      <c r="F290" s="175">
        <v>84</v>
      </c>
      <c r="G290" s="175">
        <f>E290*F290</f>
        <v>2100</v>
      </c>
    </row>
    <row r="291" spans="1:7" x14ac:dyDescent="0.25">
      <c r="A291" s="170" t="s">
        <v>391</v>
      </c>
      <c r="B291" s="170" t="s">
        <v>501</v>
      </c>
      <c r="C291" s="178" t="s">
        <v>503</v>
      </c>
      <c r="D291" s="169" t="s">
        <v>176</v>
      </c>
      <c r="E291" s="174">
        <v>1</v>
      </c>
      <c r="F291" s="175">
        <v>207</v>
      </c>
      <c r="G291" s="175">
        <f>F291*E291</f>
        <v>207</v>
      </c>
    </row>
    <row r="292" spans="1:7" x14ac:dyDescent="0.25">
      <c r="A292" s="179" t="s">
        <v>390</v>
      </c>
      <c r="B292" s="180"/>
      <c r="C292" s="180"/>
      <c r="D292" s="181"/>
      <c r="E292" s="182">
        <f>SUM(E172:E291)</f>
        <v>857</v>
      </c>
      <c r="F292" s="183"/>
      <c r="G292" s="184">
        <f>SUM(G172:G291)</f>
        <v>123746.09999999998</v>
      </c>
    </row>
    <row r="293" spans="1:7" x14ac:dyDescent="0.25">
      <c r="A293" s="169" t="s">
        <v>661</v>
      </c>
      <c r="B293" s="170" t="s">
        <v>644</v>
      </c>
      <c r="C293" s="187" t="s">
        <v>645</v>
      </c>
      <c r="D293" s="169" t="s">
        <v>67</v>
      </c>
      <c r="E293" s="174">
        <v>1</v>
      </c>
      <c r="F293" s="175">
        <v>657</v>
      </c>
      <c r="G293" s="175">
        <f t="shared" ref="G293" si="9">F293*E293</f>
        <v>657</v>
      </c>
    </row>
    <row r="294" spans="1:7" ht="24" x14ac:dyDescent="0.25">
      <c r="A294" s="188" t="s">
        <v>36</v>
      </c>
      <c r="B294" s="188" t="s">
        <v>301</v>
      </c>
      <c r="C294" s="189"/>
      <c r="D294" s="169" t="s">
        <v>252</v>
      </c>
      <c r="E294" s="190">
        <v>2</v>
      </c>
      <c r="F294" s="175">
        <v>711.75</v>
      </c>
      <c r="G294" s="175">
        <f t="shared" ref="G294:G299" si="10">F294*E294</f>
        <v>1423.5</v>
      </c>
    </row>
    <row r="295" spans="1:7" x14ac:dyDescent="0.25">
      <c r="A295" s="172" t="s">
        <v>661</v>
      </c>
      <c r="B295" s="191" t="s">
        <v>644</v>
      </c>
      <c r="C295" s="172" t="s">
        <v>371</v>
      </c>
      <c r="D295" s="192" t="s">
        <v>33</v>
      </c>
      <c r="E295" s="174">
        <v>1</v>
      </c>
      <c r="F295" s="175">
        <v>484</v>
      </c>
      <c r="G295" s="175">
        <f t="shared" si="10"/>
        <v>484</v>
      </c>
    </row>
    <row r="296" spans="1:7" ht="24.75" x14ac:dyDescent="0.25">
      <c r="A296" s="172" t="s">
        <v>661</v>
      </c>
      <c r="B296" s="170" t="s">
        <v>644</v>
      </c>
      <c r="C296" s="193" t="s">
        <v>647</v>
      </c>
      <c r="D296" s="169" t="s">
        <v>38</v>
      </c>
      <c r="E296" s="174">
        <v>1</v>
      </c>
      <c r="F296" s="175">
        <v>207</v>
      </c>
      <c r="G296" s="175">
        <f t="shared" si="10"/>
        <v>207</v>
      </c>
    </row>
    <row r="297" spans="1:7" ht="24.75" x14ac:dyDescent="0.25">
      <c r="A297" s="172" t="s">
        <v>661</v>
      </c>
      <c r="B297" s="170" t="s">
        <v>644</v>
      </c>
      <c r="C297" s="193" t="s">
        <v>647</v>
      </c>
      <c r="D297" s="169" t="s">
        <v>145</v>
      </c>
      <c r="E297" s="174">
        <v>1</v>
      </c>
      <c r="F297" s="175">
        <v>687.5</v>
      </c>
      <c r="G297" s="175">
        <f t="shared" si="10"/>
        <v>687.5</v>
      </c>
    </row>
    <row r="298" spans="1:7" ht="24.75" x14ac:dyDescent="0.25">
      <c r="A298" s="172" t="s">
        <v>661</v>
      </c>
      <c r="B298" s="170" t="s">
        <v>644</v>
      </c>
      <c r="C298" s="193" t="s">
        <v>647</v>
      </c>
      <c r="D298" s="169" t="s">
        <v>225</v>
      </c>
      <c r="E298" s="174">
        <v>1</v>
      </c>
      <c r="F298" s="175">
        <v>687.5</v>
      </c>
      <c r="G298" s="175">
        <f t="shared" si="10"/>
        <v>687.5</v>
      </c>
    </row>
    <row r="299" spans="1:7" ht="24" x14ac:dyDescent="0.25">
      <c r="A299" s="172" t="s">
        <v>661</v>
      </c>
      <c r="B299" s="170" t="s">
        <v>644</v>
      </c>
      <c r="C299" s="169" t="s">
        <v>646</v>
      </c>
      <c r="D299" s="169" t="s">
        <v>252</v>
      </c>
      <c r="E299" s="174">
        <v>1</v>
      </c>
      <c r="F299" s="175">
        <v>711.75</v>
      </c>
      <c r="G299" s="175">
        <f t="shared" si="10"/>
        <v>711.75</v>
      </c>
    </row>
    <row r="300" spans="1:7" ht="24.75" x14ac:dyDescent="0.25">
      <c r="A300" s="172" t="s">
        <v>661</v>
      </c>
      <c r="B300" s="170" t="s">
        <v>644</v>
      </c>
      <c r="C300" s="193" t="s">
        <v>647</v>
      </c>
      <c r="D300" s="169" t="s">
        <v>158</v>
      </c>
      <c r="E300" s="174">
        <v>25</v>
      </c>
      <c r="F300" s="175">
        <v>84</v>
      </c>
      <c r="G300" s="175">
        <f>E300*F300</f>
        <v>2100</v>
      </c>
    </row>
    <row r="301" spans="1:7" ht="24.75" x14ac:dyDescent="0.25">
      <c r="A301" s="172" t="s">
        <v>661</v>
      </c>
      <c r="B301" s="170" t="s">
        <v>644</v>
      </c>
      <c r="C301" s="193" t="s">
        <v>647</v>
      </c>
      <c r="D301" s="169" t="s">
        <v>176</v>
      </c>
      <c r="E301" s="174">
        <v>1</v>
      </c>
      <c r="F301" s="175">
        <v>207</v>
      </c>
      <c r="G301" s="175">
        <f t="shared" ref="G301:G306" si="11">F301*E301</f>
        <v>207</v>
      </c>
    </row>
    <row r="302" spans="1:7" x14ac:dyDescent="0.25">
      <c r="A302" s="172" t="s">
        <v>661</v>
      </c>
      <c r="B302" s="191" t="s">
        <v>681</v>
      </c>
      <c r="C302" s="172" t="s">
        <v>371</v>
      </c>
      <c r="D302" s="192" t="s">
        <v>33</v>
      </c>
      <c r="E302" s="174">
        <v>1</v>
      </c>
      <c r="F302" s="175">
        <v>484</v>
      </c>
      <c r="G302" s="175">
        <f t="shared" si="11"/>
        <v>484</v>
      </c>
    </row>
    <row r="303" spans="1:7" ht="24.75" x14ac:dyDescent="0.25">
      <c r="A303" s="172" t="s">
        <v>661</v>
      </c>
      <c r="B303" s="170" t="s">
        <v>660</v>
      </c>
      <c r="C303" s="193" t="s">
        <v>647</v>
      </c>
      <c r="D303" s="169" t="s">
        <v>38</v>
      </c>
      <c r="E303" s="174">
        <v>1</v>
      </c>
      <c r="F303" s="175">
        <v>207</v>
      </c>
      <c r="G303" s="175">
        <f t="shared" si="11"/>
        <v>207</v>
      </c>
    </row>
    <row r="304" spans="1:7" ht="24.75" x14ac:dyDescent="0.25">
      <c r="A304" s="172" t="s">
        <v>661</v>
      </c>
      <c r="B304" s="170" t="s">
        <v>660</v>
      </c>
      <c r="C304" s="193" t="s">
        <v>647</v>
      </c>
      <c r="D304" s="169" t="s">
        <v>145</v>
      </c>
      <c r="E304" s="174">
        <v>1</v>
      </c>
      <c r="F304" s="175">
        <v>687.5</v>
      </c>
      <c r="G304" s="175">
        <f t="shared" si="11"/>
        <v>687.5</v>
      </c>
    </row>
    <row r="305" spans="1:7" ht="24.75" x14ac:dyDescent="0.25">
      <c r="A305" s="172" t="s">
        <v>661</v>
      </c>
      <c r="B305" s="170" t="s">
        <v>660</v>
      </c>
      <c r="C305" s="193" t="s">
        <v>647</v>
      </c>
      <c r="D305" s="169" t="s">
        <v>225</v>
      </c>
      <c r="E305" s="174">
        <v>1</v>
      </c>
      <c r="F305" s="175">
        <v>687.5</v>
      </c>
      <c r="G305" s="175">
        <f t="shared" si="11"/>
        <v>687.5</v>
      </c>
    </row>
    <row r="306" spans="1:7" ht="24" x14ac:dyDescent="0.25">
      <c r="A306" s="172" t="s">
        <v>661</v>
      </c>
      <c r="B306" s="170" t="s">
        <v>660</v>
      </c>
      <c r="C306" s="169" t="s">
        <v>646</v>
      </c>
      <c r="D306" s="169" t="s">
        <v>252</v>
      </c>
      <c r="E306" s="174">
        <v>1</v>
      </c>
      <c r="F306" s="175">
        <v>711.75</v>
      </c>
      <c r="G306" s="175">
        <f t="shared" si="11"/>
        <v>711.75</v>
      </c>
    </row>
    <row r="307" spans="1:7" ht="24.75" x14ac:dyDescent="0.25">
      <c r="A307" s="172" t="s">
        <v>661</v>
      </c>
      <c r="B307" s="170" t="s">
        <v>660</v>
      </c>
      <c r="C307" s="193" t="s">
        <v>647</v>
      </c>
      <c r="D307" s="169" t="s">
        <v>158</v>
      </c>
      <c r="E307" s="174">
        <v>25</v>
      </c>
      <c r="F307" s="175">
        <v>84</v>
      </c>
      <c r="G307" s="175">
        <f>E307*F307</f>
        <v>2100</v>
      </c>
    </row>
    <row r="308" spans="1:7" ht="24.75" x14ac:dyDescent="0.25">
      <c r="A308" s="172" t="s">
        <v>661</v>
      </c>
      <c r="B308" s="191" t="s">
        <v>660</v>
      </c>
      <c r="C308" s="194" t="s">
        <v>647</v>
      </c>
      <c r="D308" s="172" t="s">
        <v>176</v>
      </c>
      <c r="E308" s="174">
        <v>1</v>
      </c>
      <c r="F308" s="175">
        <v>207</v>
      </c>
      <c r="G308" s="175">
        <f>F308*E308</f>
        <v>207</v>
      </c>
    </row>
    <row r="309" spans="1:7" ht="84.75" x14ac:dyDescent="0.25">
      <c r="A309" s="172" t="s">
        <v>661</v>
      </c>
      <c r="B309" s="170" t="s">
        <v>301</v>
      </c>
      <c r="C309" s="193" t="s">
        <v>649</v>
      </c>
      <c r="D309" s="169" t="s">
        <v>220</v>
      </c>
      <c r="E309" s="174">
        <v>1</v>
      </c>
      <c r="F309" s="195"/>
      <c r="G309" s="195"/>
    </row>
    <row r="310" spans="1:7" ht="84.75" x14ac:dyDescent="0.25">
      <c r="A310" s="172" t="s">
        <v>661</v>
      </c>
      <c r="B310" s="170" t="s">
        <v>301</v>
      </c>
      <c r="C310" s="193" t="s">
        <v>649</v>
      </c>
      <c r="D310" s="169" t="s">
        <v>246</v>
      </c>
      <c r="E310" s="174">
        <v>1</v>
      </c>
      <c r="F310" s="186">
        <v>546</v>
      </c>
      <c r="G310" s="175">
        <f t="shared" ref="G310:G316" si="12">F310*E310</f>
        <v>546</v>
      </c>
    </row>
    <row r="311" spans="1:7" ht="24" x14ac:dyDescent="0.25">
      <c r="A311" s="172" t="s">
        <v>661</v>
      </c>
      <c r="B311" s="196" t="s">
        <v>301</v>
      </c>
      <c r="C311" s="197" t="s">
        <v>266</v>
      </c>
      <c r="D311" s="198" t="s">
        <v>246</v>
      </c>
      <c r="E311" s="174">
        <v>2</v>
      </c>
      <c r="F311" s="186">
        <v>546</v>
      </c>
      <c r="G311" s="175">
        <f t="shared" si="12"/>
        <v>1092</v>
      </c>
    </row>
    <row r="312" spans="1:7" x14ac:dyDescent="0.25">
      <c r="A312" s="172" t="s">
        <v>661</v>
      </c>
      <c r="B312" s="170" t="s">
        <v>301</v>
      </c>
      <c r="C312" s="197" t="s">
        <v>371</v>
      </c>
      <c r="D312" s="177" t="s">
        <v>33</v>
      </c>
      <c r="E312" s="174">
        <v>1</v>
      </c>
      <c r="F312" s="175">
        <v>484</v>
      </c>
      <c r="G312" s="175">
        <f t="shared" si="12"/>
        <v>484</v>
      </c>
    </row>
    <row r="313" spans="1:7" ht="84.75" x14ac:dyDescent="0.25">
      <c r="A313" s="172" t="s">
        <v>661</v>
      </c>
      <c r="B313" s="170" t="s">
        <v>301</v>
      </c>
      <c r="C313" s="193" t="s">
        <v>649</v>
      </c>
      <c r="D313" s="169" t="s">
        <v>164</v>
      </c>
      <c r="E313" s="174">
        <v>1</v>
      </c>
      <c r="F313" s="175">
        <v>537.20000000000005</v>
      </c>
      <c r="G313" s="175">
        <f t="shared" si="12"/>
        <v>537.20000000000005</v>
      </c>
    </row>
    <row r="314" spans="1:7" ht="84.75" x14ac:dyDescent="0.25">
      <c r="A314" s="172" t="s">
        <v>661</v>
      </c>
      <c r="B314" s="170" t="s">
        <v>301</v>
      </c>
      <c r="C314" s="193" t="s">
        <v>649</v>
      </c>
      <c r="D314" s="169" t="s">
        <v>200</v>
      </c>
      <c r="E314" s="174">
        <v>1</v>
      </c>
      <c r="F314" s="175">
        <v>925</v>
      </c>
      <c r="G314" s="175">
        <f t="shared" si="12"/>
        <v>925</v>
      </c>
    </row>
    <row r="315" spans="1:7" ht="84.75" x14ac:dyDescent="0.25">
      <c r="A315" s="172" t="s">
        <v>661</v>
      </c>
      <c r="B315" s="191" t="s">
        <v>301</v>
      </c>
      <c r="C315" s="199" t="s">
        <v>649</v>
      </c>
      <c r="D315" s="172" t="s">
        <v>252</v>
      </c>
      <c r="E315" s="174">
        <v>2</v>
      </c>
      <c r="F315" s="175">
        <v>711.75</v>
      </c>
      <c r="G315" s="175">
        <f t="shared" si="12"/>
        <v>1423.5</v>
      </c>
    </row>
    <row r="316" spans="1:7" ht="24" customHeight="1" x14ac:dyDescent="0.25">
      <c r="A316" s="169" t="s">
        <v>661</v>
      </c>
      <c r="B316" s="170" t="s">
        <v>301</v>
      </c>
      <c r="C316" s="187" t="s">
        <v>645</v>
      </c>
      <c r="D316" s="169" t="s">
        <v>67</v>
      </c>
      <c r="E316" s="174">
        <v>1</v>
      </c>
      <c r="F316" s="175">
        <v>657</v>
      </c>
      <c r="G316" s="175">
        <f t="shared" si="12"/>
        <v>657</v>
      </c>
    </row>
    <row r="317" spans="1:7" ht="84.75" x14ac:dyDescent="0.25">
      <c r="A317" s="169" t="s">
        <v>661</v>
      </c>
      <c r="B317" s="170" t="s">
        <v>301</v>
      </c>
      <c r="C317" s="193" t="s">
        <v>649</v>
      </c>
      <c r="D317" s="169" t="s">
        <v>158</v>
      </c>
      <c r="E317" s="174">
        <v>25</v>
      </c>
      <c r="F317" s="175">
        <v>84</v>
      </c>
      <c r="G317" s="175">
        <f>E317*F317</f>
        <v>2100</v>
      </c>
    </row>
    <row r="318" spans="1:7" ht="24.75" x14ac:dyDescent="0.25">
      <c r="A318" s="169" t="s">
        <v>661</v>
      </c>
      <c r="B318" s="170" t="s">
        <v>650</v>
      </c>
      <c r="C318" s="193" t="s">
        <v>647</v>
      </c>
      <c r="D318" s="169" t="s">
        <v>38</v>
      </c>
      <c r="E318" s="174">
        <v>1</v>
      </c>
      <c r="F318" s="175">
        <v>207</v>
      </c>
      <c r="G318" s="175">
        <f t="shared" ref="G318:G330" si="13">F318*E318</f>
        <v>207</v>
      </c>
    </row>
    <row r="319" spans="1:7" ht="24" x14ac:dyDescent="0.25">
      <c r="A319" s="169" t="s">
        <v>661</v>
      </c>
      <c r="B319" s="170" t="s">
        <v>650</v>
      </c>
      <c r="C319" s="169" t="s">
        <v>646</v>
      </c>
      <c r="D319" s="169" t="s">
        <v>252</v>
      </c>
      <c r="E319" s="174">
        <v>1</v>
      </c>
      <c r="F319" s="175">
        <v>711.75</v>
      </c>
      <c r="G319" s="175">
        <f t="shared" si="13"/>
        <v>711.75</v>
      </c>
    </row>
    <row r="320" spans="1:7" ht="24" x14ac:dyDescent="0.25">
      <c r="A320" s="169" t="s">
        <v>661</v>
      </c>
      <c r="B320" s="170" t="s">
        <v>650</v>
      </c>
      <c r="C320" s="187" t="s">
        <v>651</v>
      </c>
      <c r="D320" s="169" t="s">
        <v>118</v>
      </c>
      <c r="E320" s="174">
        <v>1</v>
      </c>
      <c r="F320" s="175">
        <v>207</v>
      </c>
      <c r="G320" s="175">
        <f t="shared" si="13"/>
        <v>207</v>
      </c>
    </row>
    <row r="321" spans="1:7" x14ac:dyDescent="0.25">
      <c r="A321" s="169" t="s">
        <v>661</v>
      </c>
      <c r="B321" s="191" t="s">
        <v>652</v>
      </c>
      <c r="C321" s="172" t="s">
        <v>371</v>
      </c>
      <c r="D321" s="172" t="s">
        <v>33</v>
      </c>
      <c r="E321" s="174">
        <v>1</v>
      </c>
      <c r="F321" s="175">
        <v>484</v>
      </c>
      <c r="G321" s="175">
        <f t="shared" si="13"/>
        <v>484</v>
      </c>
    </row>
    <row r="322" spans="1:7" ht="24" x14ac:dyDescent="0.25">
      <c r="A322" s="169" t="s">
        <v>661</v>
      </c>
      <c r="B322" s="170" t="s">
        <v>652</v>
      </c>
      <c r="C322" s="169" t="s">
        <v>646</v>
      </c>
      <c r="D322" s="169" t="s">
        <v>252</v>
      </c>
      <c r="E322" s="174">
        <v>1</v>
      </c>
      <c r="F322" s="175">
        <v>711.75</v>
      </c>
      <c r="G322" s="175">
        <f t="shared" si="13"/>
        <v>711.75</v>
      </c>
    </row>
    <row r="323" spans="1:7" x14ac:dyDescent="0.25">
      <c r="A323" s="169" t="s">
        <v>661</v>
      </c>
      <c r="B323" s="170" t="s">
        <v>652</v>
      </c>
      <c r="C323" s="193" t="s">
        <v>653</v>
      </c>
      <c r="D323" s="169" t="s">
        <v>176</v>
      </c>
      <c r="E323" s="174">
        <v>1</v>
      </c>
      <c r="F323" s="175">
        <v>207</v>
      </c>
      <c r="G323" s="175">
        <f t="shared" si="13"/>
        <v>207</v>
      </c>
    </row>
    <row r="324" spans="1:7" ht="36.75" x14ac:dyDescent="0.25">
      <c r="A324" s="169" t="s">
        <v>661</v>
      </c>
      <c r="B324" s="191" t="s">
        <v>654</v>
      </c>
      <c r="C324" s="194" t="s">
        <v>656</v>
      </c>
      <c r="D324" s="172" t="s">
        <v>246</v>
      </c>
      <c r="E324" s="174">
        <v>1</v>
      </c>
      <c r="F324" s="186">
        <v>546</v>
      </c>
      <c r="G324" s="175">
        <f t="shared" si="13"/>
        <v>546</v>
      </c>
    </row>
    <row r="325" spans="1:7" ht="45" customHeight="1" x14ac:dyDescent="0.25">
      <c r="A325" s="169" t="s">
        <v>661</v>
      </c>
      <c r="B325" s="191" t="s">
        <v>654</v>
      </c>
      <c r="C325" s="172" t="s">
        <v>371</v>
      </c>
      <c r="D325" s="172" t="s">
        <v>33</v>
      </c>
      <c r="E325" s="174">
        <v>1</v>
      </c>
      <c r="F325" s="175">
        <v>484</v>
      </c>
      <c r="G325" s="175">
        <f t="shared" si="13"/>
        <v>484</v>
      </c>
    </row>
    <row r="326" spans="1:7" x14ac:dyDescent="0.25">
      <c r="A326" s="169" t="s">
        <v>661</v>
      </c>
      <c r="B326" s="170" t="s">
        <v>654</v>
      </c>
      <c r="C326" s="193" t="s">
        <v>655</v>
      </c>
      <c r="D326" s="169" t="s">
        <v>234</v>
      </c>
      <c r="E326" s="174">
        <v>1</v>
      </c>
      <c r="F326" s="175">
        <v>300</v>
      </c>
      <c r="G326" s="175">
        <f t="shared" si="13"/>
        <v>300</v>
      </c>
    </row>
    <row r="327" spans="1:7" ht="36.75" x14ac:dyDescent="0.25">
      <c r="A327" s="169" t="s">
        <v>661</v>
      </c>
      <c r="B327" s="170" t="s">
        <v>654</v>
      </c>
      <c r="C327" s="193" t="s">
        <v>656</v>
      </c>
      <c r="D327" s="169" t="s">
        <v>164</v>
      </c>
      <c r="E327" s="174">
        <v>1</v>
      </c>
      <c r="F327" s="175">
        <v>537.20000000000005</v>
      </c>
      <c r="G327" s="175">
        <f t="shared" si="13"/>
        <v>537.20000000000005</v>
      </c>
    </row>
    <row r="328" spans="1:7" x14ac:dyDescent="0.25">
      <c r="A328" s="169" t="s">
        <v>661</v>
      </c>
      <c r="B328" s="170" t="s">
        <v>654</v>
      </c>
      <c r="C328" s="197" t="s">
        <v>138</v>
      </c>
      <c r="D328" s="169" t="s">
        <v>130</v>
      </c>
      <c r="E328" s="174">
        <v>4</v>
      </c>
      <c r="F328" s="175">
        <v>120</v>
      </c>
      <c r="G328" s="175">
        <f t="shared" si="13"/>
        <v>480</v>
      </c>
    </row>
    <row r="329" spans="1:7" ht="24" x14ac:dyDescent="0.25">
      <c r="A329" s="169" t="s">
        <v>661</v>
      </c>
      <c r="B329" s="170" t="s">
        <v>654</v>
      </c>
      <c r="C329" s="169" t="s">
        <v>646</v>
      </c>
      <c r="D329" s="169" t="s">
        <v>252</v>
      </c>
      <c r="E329" s="174">
        <v>1</v>
      </c>
      <c r="F329" s="175">
        <v>711.75</v>
      </c>
      <c r="G329" s="175">
        <f t="shared" si="13"/>
        <v>711.75</v>
      </c>
    </row>
    <row r="330" spans="1:7" x14ac:dyDescent="0.25">
      <c r="A330" s="169" t="s">
        <v>661</v>
      </c>
      <c r="B330" s="170" t="s">
        <v>654</v>
      </c>
      <c r="C330" s="187" t="s">
        <v>645</v>
      </c>
      <c r="D330" s="169" t="s">
        <v>67</v>
      </c>
      <c r="E330" s="174">
        <v>1</v>
      </c>
      <c r="F330" s="175">
        <v>657</v>
      </c>
      <c r="G330" s="175">
        <f t="shared" si="13"/>
        <v>657</v>
      </c>
    </row>
    <row r="331" spans="1:7" ht="36.75" x14ac:dyDescent="0.25">
      <c r="A331" s="169" t="s">
        <v>661</v>
      </c>
      <c r="B331" s="170" t="s">
        <v>654</v>
      </c>
      <c r="C331" s="193" t="s">
        <v>656</v>
      </c>
      <c r="D331" s="169" t="s">
        <v>158</v>
      </c>
      <c r="E331" s="174">
        <v>25</v>
      </c>
      <c r="F331" s="175">
        <v>84</v>
      </c>
      <c r="G331" s="175">
        <f>E331*F331</f>
        <v>2100</v>
      </c>
    </row>
    <row r="332" spans="1:7" ht="24.75" x14ac:dyDescent="0.25">
      <c r="A332" s="169" t="s">
        <v>661</v>
      </c>
      <c r="B332" s="170" t="s">
        <v>662</v>
      </c>
      <c r="C332" s="193" t="s">
        <v>647</v>
      </c>
      <c r="D332" s="169" t="s">
        <v>38</v>
      </c>
      <c r="E332" s="174">
        <v>1</v>
      </c>
      <c r="F332" s="175">
        <v>207</v>
      </c>
      <c r="G332" s="175">
        <f>F332*E332</f>
        <v>207</v>
      </c>
    </row>
    <row r="333" spans="1:7" ht="24" x14ac:dyDescent="0.25">
      <c r="A333" s="169" t="s">
        <v>661</v>
      </c>
      <c r="B333" s="170" t="s">
        <v>662</v>
      </c>
      <c r="C333" s="193" t="s">
        <v>657</v>
      </c>
      <c r="D333" s="169" t="s">
        <v>145</v>
      </c>
      <c r="E333" s="174">
        <v>1</v>
      </c>
      <c r="F333" s="175">
        <v>687.5</v>
      </c>
      <c r="G333" s="175">
        <f>F333*E333</f>
        <v>687.5</v>
      </c>
    </row>
    <row r="334" spans="1:7" ht="24.75" x14ac:dyDescent="0.25">
      <c r="A334" s="169" t="s">
        <v>661</v>
      </c>
      <c r="B334" s="170" t="s">
        <v>662</v>
      </c>
      <c r="C334" s="193" t="s">
        <v>647</v>
      </c>
      <c r="D334" s="169" t="s">
        <v>145</v>
      </c>
      <c r="E334" s="174">
        <v>1</v>
      </c>
      <c r="F334" s="175">
        <v>687.5</v>
      </c>
      <c r="G334" s="175">
        <f>F334*E334</f>
        <v>687.5</v>
      </c>
    </row>
    <row r="335" spans="1:7" ht="24.75" x14ac:dyDescent="0.25">
      <c r="A335" s="169" t="s">
        <v>661</v>
      </c>
      <c r="B335" s="170" t="s">
        <v>662</v>
      </c>
      <c r="C335" s="193" t="s">
        <v>647</v>
      </c>
      <c r="D335" s="169" t="s">
        <v>225</v>
      </c>
      <c r="E335" s="174">
        <v>1</v>
      </c>
      <c r="F335" s="175">
        <v>687.5</v>
      </c>
      <c r="G335" s="175">
        <f>F335*E335</f>
        <v>687.5</v>
      </c>
    </row>
    <row r="336" spans="1:7" ht="24" x14ac:dyDescent="0.25">
      <c r="A336" s="169" t="s">
        <v>661</v>
      </c>
      <c r="B336" s="170" t="s">
        <v>662</v>
      </c>
      <c r="C336" s="169" t="s">
        <v>266</v>
      </c>
      <c r="D336" s="169" t="s">
        <v>252</v>
      </c>
      <c r="E336" s="174">
        <v>2</v>
      </c>
      <c r="F336" s="175">
        <v>711.75</v>
      </c>
      <c r="G336" s="175">
        <f>F336*E336</f>
        <v>1423.5</v>
      </c>
    </row>
    <row r="337" spans="1:8" ht="24.75" x14ac:dyDescent="0.25">
      <c r="A337" s="169" t="s">
        <v>661</v>
      </c>
      <c r="B337" s="170" t="s">
        <v>662</v>
      </c>
      <c r="C337" s="193" t="s">
        <v>647</v>
      </c>
      <c r="D337" s="169" t="s">
        <v>158</v>
      </c>
      <c r="E337" s="174">
        <v>25</v>
      </c>
      <c r="F337" s="175">
        <v>84</v>
      </c>
      <c r="G337" s="175">
        <f>E337*F337</f>
        <v>2100</v>
      </c>
      <c r="H337" s="200"/>
    </row>
    <row r="338" spans="1:8" ht="24.75" x14ac:dyDescent="0.25">
      <c r="A338" s="169" t="s">
        <v>661</v>
      </c>
      <c r="B338" s="170" t="s">
        <v>662</v>
      </c>
      <c r="C338" s="193" t="s">
        <v>647</v>
      </c>
      <c r="D338" s="169" t="s">
        <v>176</v>
      </c>
      <c r="E338" s="174">
        <v>1</v>
      </c>
      <c r="F338" s="175">
        <v>207</v>
      </c>
      <c r="G338" s="175">
        <f t="shared" ref="G338:G345" si="14">F338*E338</f>
        <v>207</v>
      </c>
    </row>
    <row r="339" spans="1:8" ht="24" x14ac:dyDescent="0.25">
      <c r="A339" s="169" t="s">
        <v>661</v>
      </c>
      <c r="B339" s="170" t="s">
        <v>267</v>
      </c>
      <c r="C339" s="169" t="s">
        <v>266</v>
      </c>
      <c r="D339" s="169" t="s">
        <v>252</v>
      </c>
      <c r="E339" s="174">
        <v>2</v>
      </c>
      <c r="F339" s="175">
        <v>711.75</v>
      </c>
      <c r="G339" s="175">
        <f t="shared" si="14"/>
        <v>1423.5</v>
      </c>
    </row>
    <row r="340" spans="1:8" x14ac:dyDescent="0.25">
      <c r="A340" s="177" t="s">
        <v>661</v>
      </c>
      <c r="B340" s="177" t="s">
        <v>658</v>
      </c>
      <c r="C340" s="169" t="s">
        <v>371</v>
      </c>
      <c r="D340" s="177" t="s">
        <v>33</v>
      </c>
      <c r="E340" s="174">
        <v>1</v>
      </c>
      <c r="F340" s="201">
        <v>484</v>
      </c>
      <c r="G340" s="201">
        <f t="shared" si="14"/>
        <v>484</v>
      </c>
    </row>
    <row r="341" spans="1:8" ht="24.75" x14ac:dyDescent="0.25">
      <c r="A341" s="169" t="s">
        <v>661</v>
      </c>
      <c r="B341" s="170" t="s">
        <v>658</v>
      </c>
      <c r="C341" s="193" t="s">
        <v>647</v>
      </c>
      <c r="D341" s="169" t="s">
        <v>38</v>
      </c>
      <c r="E341" s="174">
        <v>1</v>
      </c>
      <c r="F341" s="175">
        <v>207</v>
      </c>
      <c r="G341" s="175">
        <f t="shared" si="14"/>
        <v>207</v>
      </c>
    </row>
    <row r="342" spans="1:8" x14ac:dyDescent="0.25">
      <c r="A342" s="172" t="s">
        <v>661</v>
      </c>
      <c r="B342" s="191" t="s">
        <v>658</v>
      </c>
      <c r="C342" s="202" t="s">
        <v>651</v>
      </c>
      <c r="D342" s="172" t="s">
        <v>225</v>
      </c>
      <c r="E342" s="174">
        <v>1</v>
      </c>
      <c r="F342" s="203">
        <v>687.5</v>
      </c>
      <c r="G342" s="203">
        <f t="shared" si="14"/>
        <v>687.5</v>
      </c>
    </row>
    <row r="343" spans="1:8" ht="24" x14ac:dyDescent="0.25">
      <c r="A343" s="169" t="s">
        <v>661</v>
      </c>
      <c r="B343" s="170" t="s">
        <v>658</v>
      </c>
      <c r="C343" s="169" t="s">
        <v>646</v>
      </c>
      <c r="D343" s="169" t="s">
        <v>252</v>
      </c>
      <c r="E343" s="174">
        <v>1</v>
      </c>
      <c r="F343" s="175">
        <v>711.75</v>
      </c>
      <c r="G343" s="175">
        <f t="shared" si="14"/>
        <v>711.75</v>
      </c>
    </row>
    <row r="344" spans="1:8" x14ac:dyDescent="0.25">
      <c r="A344" s="169" t="s">
        <v>661</v>
      </c>
      <c r="B344" s="170" t="s">
        <v>43</v>
      </c>
      <c r="C344" s="169" t="s">
        <v>39</v>
      </c>
      <c r="D344" s="169" t="s">
        <v>38</v>
      </c>
      <c r="E344" s="174">
        <v>8</v>
      </c>
      <c r="F344" s="175">
        <v>207</v>
      </c>
      <c r="G344" s="175">
        <f t="shared" si="14"/>
        <v>1656</v>
      </c>
    </row>
    <row r="345" spans="1:8" x14ac:dyDescent="0.25">
      <c r="A345" s="169" t="s">
        <v>661</v>
      </c>
      <c r="B345" s="170" t="s">
        <v>43</v>
      </c>
      <c r="C345" s="204" t="s">
        <v>648</v>
      </c>
      <c r="D345" s="169" t="s">
        <v>305</v>
      </c>
      <c r="E345" s="174">
        <v>1</v>
      </c>
      <c r="F345" s="175">
        <v>479</v>
      </c>
      <c r="G345" s="175">
        <f t="shared" si="14"/>
        <v>479</v>
      </c>
    </row>
    <row r="346" spans="1:8" x14ac:dyDescent="0.25">
      <c r="A346" s="169" t="s">
        <v>661</v>
      </c>
      <c r="B346" s="170" t="s">
        <v>297</v>
      </c>
      <c r="C346" s="169" t="s">
        <v>369</v>
      </c>
      <c r="D346" s="169" t="s">
        <v>33</v>
      </c>
      <c r="E346" s="174">
        <v>2</v>
      </c>
      <c r="F346" s="195">
        <v>484</v>
      </c>
      <c r="G346" s="195">
        <v>968</v>
      </c>
    </row>
    <row r="347" spans="1:8" ht="24.75" x14ac:dyDescent="0.25">
      <c r="A347" s="169" t="s">
        <v>661</v>
      </c>
      <c r="B347" s="170" t="s">
        <v>297</v>
      </c>
      <c r="C347" s="193" t="s">
        <v>647</v>
      </c>
      <c r="D347" s="169" t="s">
        <v>38</v>
      </c>
      <c r="E347" s="174">
        <v>1</v>
      </c>
      <c r="F347" s="175">
        <v>207</v>
      </c>
      <c r="G347" s="175">
        <f t="shared" ref="G347:G353" si="15">F347*E347</f>
        <v>207</v>
      </c>
    </row>
    <row r="348" spans="1:8" ht="24" x14ac:dyDescent="0.25">
      <c r="A348" s="169" t="s">
        <v>661</v>
      </c>
      <c r="B348" s="170" t="s">
        <v>297</v>
      </c>
      <c r="C348" s="193" t="s">
        <v>657</v>
      </c>
      <c r="D348" s="169" t="s">
        <v>145</v>
      </c>
      <c r="E348" s="174">
        <v>1</v>
      </c>
      <c r="F348" s="175">
        <v>687.5</v>
      </c>
      <c r="G348" s="175">
        <f t="shared" si="15"/>
        <v>687.5</v>
      </c>
    </row>
    <row r="349" spans="1:8" ht="24.75" x14ac:dyDescent="0.25">
      <c r="A349" s="169" t="s">
        <v>661</v>
      </c>
      <c r="B349" s="170" t="s">
        <v>297</v>
      </c>
      <c r="C349" s="193" t="s">
        <v>647</v>
      </c>
      <c r="D349" s="169" t="s">
        <v>145</v>
      </c>
      <c r="E349" s="174">
        <v>1</v>
      </c>
      <c r="F349" s="175">
        <v>687.5</v>
      </c>
      <c r="G349" s="175">
        <f t="shared" si="15"/>
        <v>687.5</v>
      </c>
    </row>
    <row r="350" spans="1:8" ht="24.75" x14ac:dyDescent="0.25">
      <c r="A350" s="169" t="s">
        <v>661</v>
      </c>
      <c r="B350" s="170" t="s">
        <v>297</v>
      </c>
      <c r="C350" s="193" t="s">
        <v>647</v>
      </c>
      <c r="D350" s="169" t="s">
        <v>225</v>
      </c>
      <c r="E350" s="174">
        <v>1</v>
      </c>
      <c r="F350" s="175">
        <v>687.5</v>
      </c>
      <c r="G350" s="175">
        <f t="shared" si="15"/>
        <v>687.5</v>
      </c>
    </row>
    <row r="351" spans="1:8" x14ac:dyDescent="0.25">
      <c r="A351" s="169" t="s">
        <v>661</v>
      </c>
      <c r="B351" s="170" t="s">
        <v>297</v>
      </c>
      <c r="C351" s="169" t="s">
        <v>211</v>
      </c>
      <c r="D351" s="169" t="s">
        <v>200</v>
      </c>
      <c r="E351" s="174">
        <v>2</v>
      </c>
      <c r="F351" s="175">
        <v>925</v>
      </c>
      <c r="G351" s="175">
        <f t="shared" si="15"/>
        <v>1850</v>
      </c>
    </row>
    <row r="352" spans="1:8" ht="24" x14ac:dyDescent="0.25">
      <c r="A352" s="169" t="s">
        <v>661</v>
      </c>
      <c r="B352" s="170" t="s">
        <v>297</v>
      </c>
      <c r="C352" s="169" t="s">
        <v>646</v>
      </c>
      <c r="D352" s="169" t="s">
        <v>252</v>
      </c>
      <c r="E352" s="174">
        <v>1</v>
      </c>
      <c r="F352" s="175">
        <v>711.75</v>
      </c>
      <c r="G352" s="175">
        <f t="shared" si="15"/>
        <v>711.75</v>
      </c>
    </row>
    <row r="353" spans="1:37" ht="24" x14ac:dyDescent="0.25">
      <c r="A353" s="169" t="s">
        <v>661</v>
      </c>
      <c r="B353" s="170" t="s">
        <v>297</v>
      </c>
      <c r="C353" s="187" t="s">
        <v>651</v>
      </c>
      <c r="D353" s="169" t="s">
        <v>118</v>
      </c>
      <c r="E353" s="174">
        <v>1</v>
      </c>
      <c r="F353" s="175">
        <v>207</v>
      </c>
      <c r="G353" s="175">
        <f t="shared" si="15"/>
        <v>207</v>
      </c>
    </row>
    <row r="354" spans="1:37" ht="24.75" x14ac:dyDescent="0.25">
      <c r="A354" s="169" t="s">
        <v>661</v>
      </c>
      <c r="B354" s="170" t="s">
        <v>297</v>
      </c>
      <c r="C354" s="193" t="s">
        <v>647</v>
      </c>
      <c r="D354" s="169" t="s">
        <v>158</v>
      </c>
      <c r="E354" s="174">
        <v>25</v>
      </c>
      <c r="F354" s="175">
        <v>84</v>
      </c>
      <c r="G354" s="175">
        <f>E354*F354</f>
        <v>2100</v>
      </c>
    </row>
    <row r="355" spans="1:37" ht="24.75" x14ac:dyDescent="0.25">
      <c r="A355" s="172" t="s">
        <v>661</v>
      </c>
      <c r="B355" s="191" t="s">
        <v>297</v>
      </c>
      <c r="C355" s="194" t="s">
        <v>647</v>
      </c>
      <c r="D355" s="172" t="s">
        <v>176</v>
      </c>
      <c r="E355" s="205">
        <v>1</v>
      </c>
      <c r="F355" s="203">
        <v>207</v>
      </c>
      <c r="G355" s="203">
        <f t="shared" ref="G355:G362" si="16">F355*E355</f>
        <v>207</v>
      </c>
    </row>
    <row r="356" spans="1:37" x14ac:dyDescent="0.25">
      <c r="A356" s="169" t="s">
        <v>661</v>
      </c>
      <c r="B356" s="170" t="s">
        <v>659</v>
      </c>
      <c r="C356" s="169" t="s">
        <v>371</v>
      </c>
      <c r="D356" s="169" t="s">
        <v>33</v>
      </c>
      <c r="E356" s="174">
        <v>1</v>
      </c>
      <c r="F356" s="195">
        <v>484</v>
      </c>
      <c r="G356" s="195">
        <f t="shared" si="16"/>
        <v>484</v>
      </c>
    </row>
    <row r="357" spans="1:37" ht="24.75" x14ac:dyDescent="0.25">
      <c r="A357" s="169" t="s">
        <v>661</v>
      </c>
      <c r="B357" s="170" t="s">
        <v>659</v>
      </c>
      <c r="C357" s="204" t="s">
        <v>647</v>
      </c>
      <c r="D357" s="169" t="s">
        <v>38</v>
      </c>
      <c r="E357" s="174">
        <v>1</v>
      </c>
      <c r="F357" s="175">
        <v>207</v>
      </c>
      <c r="G357" s="175">
        <f t="shared" si="16"/>
        <v>207</v>
      </c>
    </row>
    <row r="358" spans="1:37" ht="24" x14ac:dyDescent="0.25">
      <c r="A358" s="169" t="s">
        <v>661</v>
      </c>
      <c r="B358" s="170" t="s">
        <v>659</v>
      </c>
      <c r="C358" s="193" t="s">
        <v>657</v>
      </c>
      <c r="D358" s="169" t="s">
        <v>145</v>
      </c>
      <c r="E358" s="174">
        <v>1</v>
      </c>
      <c r="F358" s="175">
        <v>687.5</v>
      </c>
      <c r="G358" s="175">
        <f t="shared" si="16"/>
        <v>687.5</v>
      </c>
    </row>
    <row r="359" spans="1:37" ht="24.75" x14ac:dyDescent="0.25">
      <c r="A359" s="169" t="s">
        <v>661</v>
      </c>
      <c r="B359" s="170" t="s">
        <v>659</v>
      </c>
      <c r="C359" s="193" t="s">
        <v>647</v>
      </c>
      <c r="D359" s="169" t="s">
        <v>145</v>
      </c>
      <c r="E359" s="174">
        <v>1</v>
      </c>
      <c r="F359" s="175">
        <v>687.5</v>
      </c>
      <c r="G359" s="175">
        <f t="shared" si="16"/>
        <v>687.5</v>
      </c>
    </row>
    <row r="360" spans="1:37" ht="24.75" x14ac:dyDescent="0.25">
      <c r="A360" s="169" t="s">
        <v>661</v>
      </c>
      <c r="B360" s="170" t="s">
        <v>659</v>
      </c>
      <c r="C360" s="193" t="s">
        <v>647</v>
      </c>
      <c r="D360" s="169" t="s">
        <v>225</v>
      </c>
      <c r="E360" s="174">
        <v>1</v>
      </c>
      <c r="F360" s="175">
        <v>687.5</v>
      </c>
      <c r="G360" s="175">
        <f t="shared" si="16"/>
        <v>687.5</v>
      </c>
    </row>
    <row r="361" spans="1:37" ht="24" x14ac:dyDescent="0.25">
      <c r="A361" s="169" t="s">
        <v>661</v>
      </c>
      <c r="B361" s="170" t="s">
        <v>659</v>
      </c>
      <c r="C361" s="169" t="s">
        <v>646</v>
      </c>
      <c r="D361" s="169" t="s">
        <v>252</v>
      </c>
      <c r="E361" s="174">
        <v>1</v>
      </c>
      <c r="F361" s="175">
        <v>711.75</v>
      </c>
      <c r="G361" s="175">
        <f t="shared" si="16"/>
        <v>711.75</v>
      </c>
    </row>
    <row r="362" spans="1:37" ht="24" x14ac:dyDescent="0.25">
      <c r="A362" s="172" t="s">
        <v>661</v>
      </c>
      <c r="B362" s="191" t="s">
        <v>659</v>
      </c>
      <c r="C362" s="202" t="s">
        <v>651</v>
      </c>
      <c r="D362" s="172" t="s">
        <v>118</v>
      </c>
      <c r="E362" s="174">
        <v>1</v>
      </c>
      <c r="F362" s="203">
        <v>207</v>
      </c>
      <c r="G362" s="203">
        <f t="shared" si="16"/>
        <v>207</v>
      </c>
    </row>
    <row r="363" spans="1:37" ht="24.75" x14ac:dyDescent="0.25">
      <c r="A363" s="169" t="s">
        <v>661</v>
      </c>
      <c r="B363" s="170" t="s">
        <v>659</v>
      </c>
      <c r="C363" s="193" t="s">
        <v>647</v>
      </c>
      <c r="D363" s="169" t="s">
        <v>158</v>
      </c>
      <c r="E363" s="174">
        <v>25</v>
      </c>
      <c r="F363" s="175">
        <v>84</v>
      </c>
      <c r="G363" s="175">
        <f>E363*F363</f>
        <v>2100</v>
      </c>
    </row>
    <row r="364" spans="1:37" ht="24.75" x14ac:dyDescent="0.25">
      <c r="A364" s="169" t="s">
        <v>661</v>
      </c>
      <c r="B364" s="170" t="s">
        <v>659</v>
      </c>
      <c r="C364" s="193" t="s">
        <v>647</v>
      </c>
      <c r="D364" s="169" t="s">
        <v>176</v>
      </c>
      <c r="E364" s="174">
        <v>1</v>
      </c>
      <c r="F364" s="175">
        <v>207</v>
      </c>
      <c r="G364" s="175">
        <f>F364*E364</f>
        <v>207</v>
      </c>
    </row>
    <row r="365" spans="1:37" x14ac:dyDescent="0.25">
      <c r="A365" s="179" t="s">
        <v>663</v>
      </c>
      <c r="B365" s="180"/>
      <c r="C365" s="180"/>
      <c r="D365" s="181"/>
      <c r="E365" s="182">
        <f>SUM(E293:E364)</f>
        <v>257</v>
      </c>
      <c r="F365" s="183"/>
      <c r="G365" s="184">
        <f>SUM(G293:G364)</f>
        <v>54300.4</v>
      </c>
    </row>
    <row r="366" spans="1:37" s="176" customFormat="1" x14ac:dyDescent="0.25">
      <c r="A366" s="169" t="s">
        <v>281</v>
      </c>
      <c r="B366" s="170" t="s">
        <v>473</v>
      </c>
      <c r="C366" s="170" t="s">
        <v>471</v>
      </c>
      <c r="D366" s="169" t="s">
        <v>200</v>
      </c>
      <c r="E366" s="174">
        <v>1</v>
      </c>
      <c r="F366" s="175">
        <v>925</v>
      </c>
      <c r="G366" s="175">
        <f t="shared" ref="G366" si="17">F366*E366</f>
        <v>925</v>
      </c>
      <c r="H366" s="173"/>
      <c r="I366" s="173"/>
      <c r="J366" s="173"/>
      <c r="K366" s="173"/>
      <c r="L366" s="173"/>
      <c r="M366" s="173"/>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row>
    <row r="367" spans="1:37" s="176" customFormat="1" x14ac:dyDescent="0.25">
      <c r="A367" s="169" t="s">
        <v>281</v>
      </c>
      <c r="B367" s="170" t="s">
        <v>473</v>
      </c>
      <c r="C367" s="170" t="s">
        <v>471</v>
      </c>
      <c r="D367" s="169" t="s">
        <v>220</v>
      </c>
      <c r="E367" s="174">
        <v>1</v>
      </c>
      <c r="F367" s="175">
        <v>106.8</v>
      </c>
      <c r="G367" s="175">
        <f t="shared" ref="G367:G375" si="18">F367*E367</f>
        <v>106.8</v>
      </c>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row>
    <row r="368" spans="1:37" s="176" customFormat="1" x14ac:dyDescent="0.25">
      <c r="A368" s="169" t="s">
        <v>281</v>
      </c>
      <c r="B368" s="170" t="s">
        <v>473</v>
      </c>
      <c r="C368" s="170" t="s">
        <v>474</v>
      </c>
      <c r="D368" s="169" t="s">
        <v>220</v>
      </c>
      <c r="E368" s="174">
        <v>1</v>
      </c>
      <c r="F368" s="175">
        <v>106.8</v>
      </c>
      <c r="G368" s="175">
        <f t="shared" si="18"/>
        <v>106.8</v>
      </c>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row>
    <row r="369" spans="1:37" s="176" customFormat="1" x14ac:dyDescent="0.25">
      <c r="A369" s="169" t="s">
        <v>281</v>
      </c>
      <c r="B369" s="170" t="s">
        <v>473</v>
      </c>
      <c r="C369" s="170" t="s">
        <v>471</v>
      </c>
      <c r="D369" s="169" t="s">
        <v>38</v>
      </c>
      <c r="E369" s="174">
        <v>1</v>
      </c>
      <c r="F369" s="175">
        <v>207</v>
      </c>
      <c r="G369" s="175">
        <f t="shared" si="18"/>
        <v>207</v>
      </c>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row>
    <row r="370" spans="1:37" s="176" customFormat="1" x14ac:dyDescent="0.25">
      <c r="A370" s="169" t="s">
        <v>281</v>
      </c>
      <c r="B370" s="170" t="s">
        <v>473</v>
      </c>
      <c r="C370" s="170" t="s">
        <v>474</v>
      </c>
      <c r="D370" s="169" t="s">
        <v>38</v>
      </c>
      <c r="E370" s="174">
        <v>1</v>
      </c>
      <c r="F370" s="175">
        <v>207</v>
      </c>
      <c r="G370" s="175">
        <f t="shared" si="18"/>
        <v>207</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row>
    <row r="371" spans="1:37" x14ac:dyDescent="0.25">
      <c r="A371" s="169" t="s">
        <v>281</v>
      </c>
      <c r="B371" s="170" t="s">
        <v>473</v>
      </c>
      <c r="C371" s="170" t="s">
        <v>474</v>
      </c>
      <c r="D371" s="169" t="s">
        <v>200</v>
      </c>
      <c r="E371" s="174">
        <v>1</v>
      </c>
      <c r="F371" s="175">
        <v>925</v>
      </c>
      <c r="G371" s="175">
        <f t="shared" si="18"/>
        <v>925</v>
      </c>
    </row>
    <row r="372" spans="1:37" x14ac:dyDescent="0.25">
      <c r="A372" s="169" t="s">
        <v>281</v>
      </c>
      <c r="B372" s="170" t="s">
        <v>473</v>
      </c>
      <c r="C372" s="170" t="s">
        <v>471</v>
      </c>
      <c r="D372" s="169" t="s">
        <v>67</v>
      </c>
      <c r="E372" s="174">
        <v>1</v>
      </c>
      <c r="F372" s="175">
        <v>657</v>
      </c>
      <c r="G372" s="175">
        <f t="shared" si="18"/>
        <v>657</v>
      </c>
    </row>
    <row r="373" spans="1:37" x14ac:dyDescent="0.25">
      <c r="A373" s="169" t="s">
        <v>281</v>
      </c>
      <c r="B373" s="170" t="s">
        <v>473</v>
      </c>
      <c r="C373" s="170" t="s">
        <v>474</v>
      </c>
      <c r="D373" s="169" t="s">
        <v>67</v>
      </c>
      <c r="E373" s="174">
        <v>1</v>
      </c>
      <c r="F373" s="175">
        <v>657</v>
      </c>
      <c r="G373" s="175">
        <f t="shared" si="18"/>
        <v>657</v>
      </c>
    </row>
    <row r="374" spans="1:37" x14ac:dyDescent="0.25">
      <c r="A374" s="169" t="s">
        <v>281</v>
      </c>
      <c r="B374" s="170" t="s">
        <v>51</v>
      </c>
      <c r="C374" s="170" t="s">
        <v>468</v>
      </c>
      <c r="D374" s="169" t="s">
        <v>220</v>
      </c>
      <c r="E374" s="174">
        <v>1</v>
      </c>
      <c r="F374" s="175">
        <v>106.8</v>
      </c>
      <c r="G374" s="175">
        <f t="shared" si="18"/>
        <v>106.8</v>
      </c>
    </row>
    <row r="375" spans="1:37" x14ac:dyDescent="0.25">
      <c r="A375" s="169" t="s">
        <v>281</v>
      </c>
      <c r="B375" s="170" t="s">
        <v>51</v>
      </c>
      <c r="C375" s="170" t="s">
        <v>39</v>
      </c>
      <c r="D375" s="169" t="s">
        <v>38</v>
      </c>
      <c r="E375" s="174">
        <v>8</v>
      </c>
      <c r="F375" s="175">
        <v>207</v>
      </c>
      <c r="G375" s="175">
        <f t="shared" si="18"/>
        <v>1656</v>
      </c>
    </row>
    <row r="376" spans="1:37" x14ac:dyDescent="0.25">
      <c r="A376" s="169" t="s">
        <v>281</v>
      </c>
      <c r="B376" s="170" t="s">
        <v>51</v>
      </c>
      <c r="C376" s="170" t="s">
        <v>469</v>
      </c>
      <c r="D376" s="169" t="s">
        <v>158</v>
      </c>
      <c r="E376" s="174">
        <v>25</v>
      </c>
      <c r="F376" s="175">
        <v>84</v>
      </c>
      <c r="G376" s="175">
        <f>E376*F376</f>
        <v>2100</v>
      </c>
    </row>
    <row r="377" spans="1:37" x14ac:dyDescent="0.25">
      <c r="A377" s="169" t="s">
        <v>281</v>
      </c>
      <c r="B377" s="170" t="s">
        <v>51</v>
      </c>
      <c r="C377" s="170" t="s">
        <v>471</v>
      </c>
      <c r="D377" s="193" t="s">
        <v>176</v>
      </c>
      <c r="E377" s="174">
        <v>1</v>
      </c>
      <c r="F377" s="175">
        <v>207</v>
      </c>
      <c r="G377" s="175">
        <f t="shared" ref="G377:G393" si="19">F377*E377</f>
        <v>207</v>
      </c>
    </row>
    <row r="378" spans="1:37" ht="14.25" customHeight="1" x14ac:dyDescent="0.25">
      <c r="A378" s="169" t="s">
        <v>281</v>
      </c>
      <c r="B378" s="170" t="s">
        <v>51</v>
      </c>
      <c r="C378" s="170" t="s">
        <v>470</v>
      </c>
      <c r="D378" s="204" t="s">
        <v>176</v>
      </c>
      <c r="E378" s="174">
        <v>1</v>
      </c>
      <c r="F378" s="175">
        <v>207</v>
      </c>
      <c r="G378" s="175">
        <f t="shared" si="19"/>
        <v>207</v>
      </c>
    </row>
    <row r="379" spans="1:37" x14ac:dyDescent="0.25">
      <c r="A379" s="169" t="s">
        <v>281</v>
      </c>
      <c r="B379" s="170" t="s">
        <v>51</v>
      </c>
      <c r="C379" s="170" t="s">
        <v>58</v>
      </c>
      <c r="D379" s="169" t="s">
        <v>305</v>
      </c>
      <c r="E379" s="174">
        <v>3</v>
      </c>
      <c r="F379" s="175">
        <v>479</v>
      </c>
      <c r="G379" s="175">
        <f t="shared" si="19"/>
        <v>1437</v>
      </c>
    </row>
    <row r="380" spans="1:37" x14ac:dyDescent="0.25">
      <c r="A380" s="169" t="s">
        <v>281</v>
      </c>
      <c r="B380" s="170" t="s">
        <v>281</v>
      </c>
      <c r="C380" s="170" t="s">
        <v>468</v>
      </c>
      <c r="D380" s="169" t="s">
        <v>220</v>
      </c>
      <c r="E380" s="174">
        <v>1</v>
      </c>
      <c r="F380" s="175">
        <v>106.8</v>
      </c>
      <c r="G380" s="175">
        <f t="shared" si="19"/>
        <v>106.8</v>
      </c>
    </row>
    <row r="381" spans="1:37" x14ac:dyDescent="0.25">
      <c r="A381" s="169" t="s">
        <v>281</v>
      </c>
      <c r="B381" s="170" t="s">
        <v>281</v>
      </c>
      <c r="C381" s="170" t="s">
        <v>467</v>
      </c>
      <c r="D381" s="197" t="s">
        <v>234</v>
      </c>
      <c r="E381" s="174">
        <v>1</v>
      </c>
      <c r="F381" s="175">
        <v>300</v>
      </c>
      <c r="G381" s="175">
        <f t="shared" si="19"/>
        <v>300</v>
      </c>
    </row>
    <row r="382" spans="1:37" x14ac:dyDescent="0.25">
      <c r="A382" s="169" t="s">
        <v>281</v>
      </c>
      <c r="B382" s="170" t="s">
        <v>281</v>
      </c>
      <c r="C382" s="170" t="s">
        <v>217</v>
      </c>
      <c r="D382" s="169" t="s">
        <v>200</v>
      </c>
      <c r="E382" s="182">
        <v>2</v>
      </c>
      <c r="F382" s="175">
        <v>925</v>
      </c>
      <c r="G382" s="175">
        <f t="shared" si="19"/>
        <v>1850</v>
      </c>
    </row>
    <row r="383" spans="1:37" x14ac:dyDescent="0.25">
      <c r="A383" s="169" t="s">
        <v>281</v>
      </c>
      <c r="B383" s="170" t="s">
        <v>281</v>
      </c>
      <c r="C383" s="170" t="s">
        <v>466</v>
      </c>
      <c r="D383" s="193" t="s">
        <v>176</v>
      </c>
      <c r="E383" s="174">
        <v>1</v>
      </c>
      <c r="F383" s="175">
        <v>207</v>
      </c>
      <c r="G383" s="175">
        <f t="shared" si="19"/>
        <v>207</v>
      </c>
    </row>
    <row r="384" spans="1:37" ht="24" x14ac:dyDescent="0.25">
      <c r="A384" s="169" t="s">
        <v>281</v>
      </c>
      <c r="B384" s="170" t="s">
        <v>260</v>
      </c>
      <c r="C384" s="170" t="s">
        <v>259</v>
      </c>
      <c r="D384" s="169" t="s">
        <v>252</v>
      </c>
      <c r="E384" s="174">
        <v>5</v>
      </c>
      <c r="F384" s="175">
        <v>711.75</v>
      </c>
      <c r="G384" s="175">
        <f t="shared" si="19"/>
        <v>3558.75</v>
      </c>
    </row>
    <row r="385" spans="1:7" ht="12.75" customHeight="1" x14ac:dyDescent="0.25">
      <c r="A385" s="169" t="s">
        <v>281</v>
      </c>
      <c r="B385" s="170" t="s">
        <v>75</v>
      </c>
      <c r="C385" s="170" t="s">
        <v>58</v>
      </c>
      <c r="D385" s="169" t="s">
        <v>305</v>
      </c>
      <c r="E385" s="174">
        <v>2</v>
      </c>
      <c r="F385" s="175">
        <v>479</v>
      </c>
      <c r="G385" s="175">
        <f t="shared" si="19"/>
        <v>958</v>
      </c>
    </row>
    <row r="386" spans="1:7" ht="28.15" customHeight="1" x14ac:dyDescent="0.25">
      <c r="A386" s="169" t="s">
        <v>281</v>
      </c>
      <c r="B386" s="170" t="s">
        <v>120</v>
      </c>
      <c r="C386" s="170" t="s">
        <v>217</v>
      </c>
      <c r="D386" s="169" t="s">
        <v>200</v>
      </c>
      <c r="E386" s="182">
        <v>2</v>
      </c>
      <c r="F386" s="175">
        <v>925</v>
      </c>
      <c r="G386" s="175">
        <f t="shared" si="19"/>
        <v>1850</v>
      </c>
    </row>
    <row r="387" spans="1:7" ht="28.15" customHeight="1" x14ac:dyDescent="0.25">
      <c r="A387" s="169" t="s">
        <v>281</v>
      </c>
      <c r="B387" s="170" t="s">
        <v>120</v>
      </c>
      <c r="C387" s="170" t="s">
        <v>401</v>
      </c>
      <c r="D387" s="169" t="s">
        <v>118</v>
      </c>
      <c r="E387" s="174">
        <v>3</v>
      </c>
      <c r="F387" s="175">
        <v>207</v>
      </c>
      <c r="G387" s="175">
        <f t="shared" si="19"/>
        <v>621</v>
      </c>
    </row>
    <row r="388" spans="1:7" ht="28.15" customHeight="1" x14ac:dyDescent="0.25">
      <c r="A388" s="169" t="s">
        <v>281</v>
      </c>
      <c r="B388" s="170" t="s">
        <v>294</v>
      </c>
      <c r="C388" s="170" t="s">
        <v>217</v>
      </c>
      <c r="D388" s="169" t="s">
        <v>200</v>
      </c>
      <c r="E388" s="182">
        <v>2</v>
      </c>
      <c r="F388" s="175">
        <v>925</v>
      </c>
      <c r="G388" s="175">
        <f t="shared" si="19"/>
        <v>1850</v>
      </c>
    </row>
    <row r="389" spans="1:7" x14ac:dyDescent="0.25">
      <c r="A389" s="169" t="s">
        <v>281</v>
      </c>
      <c r="B389" s="170" t="s">
        <v>74</v>
      </c>
      <c r="C389" s="170" t="s">
        <v>58</v>
      </c>
      <c r="D389" s="169" t="s">
        <v>305</v>
      </c>
      <c r="E389" s="174">
        <v>2</v>
      </c>
      <c r="F389" s="175">
        <v>479</v>
      </c>
      <c r="G389" s="175">
        <f t="shared" si="19"/>
        <v>958</v>
      </c>
    </row>
    <row r="390" spans="1:7" ht="24" x14ac:dyDescent="0.25">
      <c r="A390" s="169" t="s">
        <v>281</v>
      </c>
      <c r="B390" s="170" t="s">
        <v>77</v>
      </c>
      <c r="C390" s="170" t="s">
        <v>472</v>
      </c>
      <c r="D390" s="169" t="s">
        <v>252</v>
      </c>
      <c r="E390" s="174">
        <v>1</v>
      </c>
      <c r="F390" s="175">
        <v>711.75</v>
      </c>
      <c r="G390" s="175">
        <f t="shared" si="19"/>
        <v>711.75</v>
      </c>
    </row>
    <row r="391" spans="1:7" x14ac:dyDescent="0.25">
      <c r="A391" s="169" t="s">
        <v>281</v>
      </c>
      <c r="B391" s="170" t="s">
        <v>77</v>
      </c>
      <c r="C391" s="170" t="s">
        <v>435</v>
      </c>
      <c r="D391" s="169" t="s">
        <v>67</v>
      </c>
      <c r="E391" s="174">
        <v>1</v>
      </c>
      <c r="F391" s="175">
        <v>657</v>
      </c>
      <c r="G391" s="175">
        <f t="shared" si="19"/>
        <v>657</v>
      </c>
    </row>
    <row r="392" spans="1:7" x14ac:dyDescent="0.25">
      <c r="A392" s="169" t="s">
        <v>281</v>
      </c>
      <c r="B392" s="170" t="s">
        <v>77</v>
      </c>
      <c r="C392" s="170" t="s">
        <v>58</v>
      </c>
      <c r="D392" s="169" t="s">
        <v>305</v>
      </c>
      <c r="E392" s="174">
        <v>2</v>
      </c>
      <c r="F392" s="175">
        <v>479</v>
      </c>
      <c r="G392" s="175">
        <f t="shared" si="19"/>
        <v>958</v>
      </c>
    </row>
    <row r="393" spans="1:7" x14ac:dyDescent="0.25">
      <c r="A393" s="169" t="s">
        <v>281</v>
      </c>
      <c r="B393" s="170" t="s">
        <v>76</v>
      </c>
      <c r="C393" s="170" t="s">
        <v>58</v>
      </c>
      <c r="D393" s="169" t="s">
        <v>305</v>
      </c>
      <c r="E393" s="174">
        <v>3</v>
      </c>
      <c r="F393" s="175">
        <v>479</v>
      </c>
      <c r="G393" s="175">
        <f t="shared" si="19"/>
        <v>1437</v>
      </c>
    </row>
    <row r="394" spans="1:7" x14ac:dyDescent="0.25">
      <c r="A394" s="179" t="s">
        <v>372</v>
      </c>
      <c r="B394" s="180"/>
      <c r="C394" s="180"/>
      <c r="D394" s="181"/>
      <c r="E394" s="182">
        <f>SUM(E366:E393)</f>
        <v>75</v>
      </c>
      <c r="F394" s="183"/>
      <c r="G394" s="184">
        <f>SUM(G366:G393)</f>
        <v>25528.699999999997</v>
      </c>
    </row>
    <row r="395" spans="1:7" x14ac:dyDescent="0.25">
      <c r="A395" s="169" t="s">
        <v>280</v>
      </c>
      <c r="B395" s="170" t="s">
        <v>184</v>
      </c>
      <c r="C395" s="170" t="s">
        <v>183</v>
      </c>
      <c r="D395" s="169" t="s">
        <v>176</v>
      </c>
      <c r="E395" s="174">
        <v>3</v>
      </c>
      <c r="F395" s="175">
        <v>207</v>
      </c>
      <c r="G395" s="175">
        <f t="shared" ref="G395" si="20">F395*E395</f>
        <v>621</v>
      </c>
    </row>
    <row r="396" spans="1:7" ht="24" x14ac:dyDescent="0.25">
      <c r="A396" s="169" t="s">
        <v>280</v>
      </c>
      <c r="B396" s="170" t="s">
        <v>476</v>
      </c>
      <c r="C396" s="170"/>
      <c r="D396" s="169" t="s">
        <v>252</v>
      </c>
      <c r="E396" s="174">
        <v>1</v>
      </c>
      <c r="F396" s="175">
        <v>711.75</v>
      </c>
      <c r="G396" s="175">
        <f>F396*E396</f>
        <v>711.75</v>
      </c>
    </row>
    <row r="397" spans="1:7" x14ac:dyDescent="0.25">
      <c r="A397" s="169" t="s">
        <v>280</v>
      </c>
      <c r="B397" s="170" t="s">
        <v>476</v>
      </c>
      <c r="C397" s="170" t="s">
        <v>471</v>
      </c>
      <c r="D397" s="169" t="s">
        <v>158</v>
      </c>
      <c r="E397" s="174">
        <v>25</v>
      </c>
      <c r="F397" s="175">
        <v>84</v>
      </c>
      <c r="G397" s="175">
        <f>E397*F397</f>
        <v>2100</v>
      </c>
    </row>
    <row r="398" spans="1:7" x14ac:dyDescent="0.25">
      <c r="A398" s="169" t="s">
        <v>280</v>
      </c>
      <c r="B398" s="170" t="s">
        <v>475</v>
      </c>
      <c r="C398" s="170" t="s">
        <v>479</v>
      </c>
      <c r="D398" s="169" t="s">
        <v>158</v>
      </c>
      <c r="E398" s="174">
        <v>25</v>
      </c>
      <c r="F398" s="175">
        <v>84</v>
      </c>
      <c r="G398" s="175">
        <f>E398*F398</f>
        <v>2100</v>
      </c>
    </row>
    <row r="399" spans="1:7" x14ac:dyDescent="0.25">
      <c r="A399" s="169" t="s">
        <v>280</v>
      </c>
      <c r="B399" s="170" t="s">
        <v>475</v>
      </c>
      <c r="C399" s="170" t="s">
        <v>471</v>
      </c>
      <c r="D399" s="169" t="s">
        <v>158</v>
      </c>
      <c r="E399" s="174">
        <v>25</v>
      </c>
      <c r="F399" s="175">
        <v>84</v>
      </c>
      <c r="G399" s="175">
        <f>E399*F399</f>
        <v>2100</v>
      </c>
    </row>
    <row r="400" spans="1:7" x14ac:dyDescent="0.25">
      <c r="A400" s="169" t="s">
        <v>280</v>
      </c>
      <c r="B400" s="170" t="s">
        <v>207</v>
      </c>
      <c r="C400" s="170" t="s">
        <v>206</v>
      </c>
      <c r="D400" s="169" t="s">
        <v>200</v>
      </c>
      <c r="E400" s="174">
        <v>2</v>
      </c>
      <c r="F400" s="175">
        <v>925</v>
      </c>
      <c r="G400" s="175">
        <f>F400*E400</f>
        <v>1850</v>
      </c>
    </row>
    <row r="401" spans="1:7" x14ac:dyDescent="0.25">
      <c r="A401" s="169" t="s">
        <v>280</v>
      </c>
      <c r="B401" s="170" t="s">
        <v>207</v>
      </c>
      <c r="C401" s="170" t="s">
        <v>479</v>
      </c>
      <c r="D401" s="169" t="s">
        <v>158</v>
      </c>
      <c r="E401" s="174">
        <v>25</v>
      </c>
      <c r="F401" s="175">
        <v>84</v>
      </c>
      <c r="G401" s="175">
        <f>E401*F401</f>
        <v>2100</v>
      </c>
    </row>
    <row r="402" spans="1:7" ht="13.5" customHeight="1" x14ac:dyDescent="0.25">
      <c r="A402" s="169" t="s">
        <v>280</v>
      </c>
      <c r="B402" s="170" t="s">
        <v>207</v>
      </c>
      <c r="C402" s="170" t="s">
        <v>477</v>
      </c>
      <c r="D402" s="169" t="s">
        <v>158</v>
      </c>
      <c r="E402" s="174">
        <v>25</v>
      </c>
      <c r="F402" s="175">
        <v>84</v>
      </c>
      <c r="G402" s="175">
        <f>E402*F402</f>
        <v>2100</v>
      </c>
    </row>
    <row r="403" spans="1:7" x14ac:dyDescent="0.25">
      <c r="A403" s="169" t="s">
        <v>280</v>
      </c>
      <c r="B403" s="170" t="s">
        <v>207</v>
      </c>
      <c r="C403" s="170" t="s">
        <v>471</v>
      </c>
      <c r="D403" s="169" t="s">
        <v>158</v>
      </c>
      <c r="E403" s="174">
        <v>25</v>
      </c>
      <c r="F403" s="175">
        <v>84</v>
      </c>
      <c r="G403" s="175">
        <f>E403*F403</f>
        <v>2100</v>
      </c>
    </row>
    <row r="404" spans="1:7" x14ac:dyDescent="0.25">
      <c r="A404" s="169" t="s">
        <v>280</v>
      </c>
      <c r="B404" s="170" t="s">
        <v>207</v>
      </c>
      <c r="C404" s="170" t="s">
        <v>478</v>
      </c>
      <c r="D404" s="169" t="s">
        <v>176</v>
      </c>
      <c r="E404" s="174">
        <v>1</v>
      </c>
      <c r="F404" s="175">
        <v>207</v>
      </c>
      <c r="G404" s="175">
        <f>F404*E404</f>
        <v>207</v>
      </c>
    </row>
    <row r="405" spans="1:7" x14ac:dyDescent="0.25">
      <c r="A405" s="177" t="s">
        <v>280</v>
      </c>
      <c r="B405" s="170" t="s">
        <v>166</v>
      </c>
      <c r="C405" s="170" t="s">
        <v>169</v>
      </c>
      <c r="D405" s="169" t="s">
        <v>164</v>
      </c>
      <c r="E405" s="174">
        <v>4</v>
      </c>
      <c r="F405" s="175">
        <v>537.20000000000005</v>
      </c>
      <c r="G405" s="175">
        <f>F405*E405</f>
        <v>2148.8000000000002</v>
      </c>
    </row>
    <row r="406" spans="1:7" ht="13.5" customHeight="1" x14ac:dyDescent="0.25">
      <c r="A406" s="177" t="s">
        <v>280</v>
      </c>
      <c r="B406" s="170" t="s">
        <v>166</v>
      </c>
      <c r="C406" s="170" t="s">
        <v>477</v>
      </c>
      <c r="D406" s="169" t="s">
        <v>158</v>
      </c>
      <c r="E406" s="174">
        <v>25</v>
      </c>
      <c r="F406" s="175">
        <v>84</v>
      </c>
      <c r="G406" s="175">
        <f>E406*F406</f>
        <v>2100</v>
      </c>
    </row>
    <row r="407" spans="1:7" x14ac:dyDescent="0.25">
      <c r="A407" s="169" t="s">
        <v>280</v>
      </c>
      <c r="B407" s="170" t="s">
        <v>137</v>
      </c>
      <c r="C407" s="170" t="s">
        <v>138</v>
      </c>
      <c r="D407" s="169" t="s">
        <v>130</v>
      </c>
      <c r="E407" s="174">
        <v>3</v>
      </c>
      <c r="F407" s="175">
        <v>120</v>
      </c>
      <c r="G407" s="175">
        <f t="shared" ref="G407:G414" si="21">F407*E407</f>
        <v>360</v>
      </c>
    </row>
    <row r="408" spans="1:7" ht="24" x14ac:dyDescent="0.25">
      <c r="A408" s="169" t="s">
        <v>280</v>
      </c>
      <c r="B408" s="170" t="s">
        <v>264</v>
      </c>
      <c r="C408" s="170" t="s">
        <v>262</v>
      </c>
      <c r="D408" s="169" t="s">
        <v>252</v>
      </c>
      <c r="E408" s="174">
        <v>2</v>
      </c>
      <c r="F408" s="175">
        <v>711.75</v>
      </c>
      <c r="G408" s="175">
        <f t="shared" si="21"/>
        <v>1423.5</v>
      </c>
    </row>
    <row r="409" spans="1:7" ht="24" x14ac:dyDescent="0.25">
      <c r="A409" s="169" t="s">
        <v>280</v>
      </c>
      <c r="B409" s="170" t="s">
        <v>50</v>
      </c>
      <c r="C409" s="170" t="s">
        <v>39</v>
      </c>
      <c r="D409" s="169" t="s">
        <v>38</v>
      </c>
      <c r="E409" s="174">
        <v>8</v>
      </c>
      <c r="F409" s="175">
        <v>207</v>
      </c>
      <c r="G409" s="175">
        <f t="shared" si="21"/>
        <v>1656</v>
      </c>
    </row>
    <row r="410" spans="1:7" x14ac:dyDescent="0.25">
      <c r="A410" s="169" t="s">
        <v>280</v>
      </c>
      <c r="B410" s="170" t="s">
        <v>480</v>
      </c>
      <c r="C410" s="170" t="s">
        <v>481</v>
      </c>
      <c r="D410" s="169" t="s">
        <v>176</v>
      </c>
      <c r="E410" s="174">
        <v>1</v>
      </c>
      <c r="F410" s="175">
        <v>207</v>
      </c>
      <c r="G410" s="175">
        <f t="shared" si="21"/>
        <v>207</v>
      </c>
    </row>
    <row r="411" spans="1:7" x14ac:dyDescent="0.25">
      <c r="A411" s="169" t="s">
        <v>280</v>
      </c>
      <c r="B411" s="170" t="s">
        <v>208</v>
      </c>
      <c r="C411" s="170" t="s">
        <v>206</v>
      </c>
      <c r="D411" s="169" t="s">
        <v>200</v>
      </c>
      <c r="E411" s="174">
        <v>2</v>
      </c>
      <c r="F411" s="175">
        <v>925</v>
      </c>
      <c r="G411" s="175">
        <f t="shared" si="21"/>
        <v>1850</v>
      </c>
    </row>
    <row r="412" spans="1:7" ht="24" x14ac:dyDescent="0.25">
      <c r="A412" s="169" t="s">
        <v>280</v>
      </c>
      <c r="B412" s="170" t="s">
        <v>40</v>
      </c>
      <c r="C412" s="170" t="s">
        <v>304</v>
      </c>
      <c r="D412" s="169" t="s">
        <v>33</v>
      </c>
      <c r="E412" s="174">
        <v>2</v>
      </c>
      <c r="F412" s="175">
        <v>484</v>
      </c>
      <c r="G412" s="175">
        <f t="shared" si="21"/>
        <v>968</v>
      </c>
    </row>
    <row r="413" spans="1:7" x14ac:dyDescent="0.25">
      <c r="A413" s="169" t="s">
        <v>280</v>
      </c>
      <c r="B413" s="170" t="s">
        <v>40</v>
      </c>
      <c r="C413" s="170"/>
      <c r="D413" s="169" t="s">
        <v>200</v>
      </c>
      <c r="E413" s="174">
        <v>1</v>
      </c>
      <c r="F413" s="175">
        <v>925</v>
      </c>
      <c r="G413" s="175">
        <f t="shared" si="21"/>
        <v>925</v>
      </c>
    </row>
    <row r="414" spans="1:7" ht="24" x14ac:dyDescent="0.25">
      <c r="A414" s="169" t="s">
        <v>280</v>
      </c>
      <c r="B414" s="170" t="s">
        <v>40</v>
      </c>
      <c r="C414" s="170"/>
      <c r="D414" s="169" t="s">
        <v>252</v>
      </c>
      <c r="E414" s="174">
        <v>1</v>
      </c>
      <c r="F414" s="175">
        <v>711.75</v>
      </c>
      <c r="G414" s="175">
        <f t="shared" si="21"/>
        <v>711.75</v>
      </c>
    </row>
    <row r="415" spans="1:7" x14ac:dyDescent="0.25">
      <c r="A415" s="169" t="s">
        <v>280</v>
      </c>
      <c r="B415" s="170" t="s">
        <v>40</v>
      </c>
      <c r="C415" s="170" t="s">
        <v>471</v>
      </c>
      <c r="D415" s="169" t="s">
        <v>158</v>
      </c>
      <c r="E415" s="174">
        <v>25</v>
      </c>
      <c r="F415" s="175">
        <v>84</v>
      </c>
      <c r="G415" s="175">
        <f>E415*F415</f>
        <v>2100</v>
      </c>
    </row>
    <row r="416" spans="1:7" x14ac:dyDescent="0.25">
      <c r="A416" s="169" t="s">
        <v>280</v>
      </c>
      <c r="B416" s="170" t="s">
        <v>114</v>
      </c>
      <c r="C416" s="170" t="s">
        <v>113</v>
      </c>
      <c r="D416" s="169" t="s">
        <v>78</v>
      </c>
      <c r="E416" s="174">
        <v>1</v>
      </c>
      <c r="F416" s="175">
        <v>324.5</v>
      </c>
      <c r="G416" s="175">
        <f>F416*E416</f>
        <v>324.5</v>
      </c>
    </row>
    <row r="417" spans="1:7" ht="24" x14ac:dyDescent="0.25">
      <c r="A417" s="169" t="s">
        <v>280</v>
      </c>
      <c r="B417" s="170" t="s">
        <v>332</v>
      </c>
      <c r="C417" s="170" t="s">
        <v>136</v>
      </c>
      <c r="D417" s="169" t="s">
        <v>130</v>
      </c>
      <c r="E417" s="174">
        <v>3</v>
      </c>
      <c r="F417" s="175">
        <v>120</v>
      </c>
      <c r="G417" s="175">
        <f>F417*E417</f>
        <v>360</v>
      </c>
    </row>
    <row r="418" spans="1:7" x14ac:dyDescent="0.25">
      <c r="A418" s="169" t="s">
        <v>280</v>
      </c>
      <c r="B418" s="170" t="s">
        <v>332</v>
      </c>
      <c r="C418" s="170" t="s">
        <v>369</v>
      </c>
      <c r="D418" s="169" t="s">
        <v>158</v>
      </c>
      <c r="E418" s="174">
        <v>100</v>
      </c>
      <c r="F418" s="175">
        <v>84</v>
      </c>
      <c r="G418" s="175">
        <f>E418*F418</f>
        <v>8400</v>
      </c>
    </row>
    <row r="419" spans="1:7" x14ac:dyDescent="0.25">
      <c r="A419" s="179" t="s">
        <v>373</v>
      </c>
      <c r="B419" s="180"/>
      <c r="C419" s="180"/>
      <c r="D419" s="181"/>
      <c r="E419" s="182">
        <f>SUM(E395:E418)</f>
        <v>335</v>
      </c>
      <c r="F419" s="183"/>
      <c r="G419" s="184">
        <f>SUM(G395:G418)</f>
        <v>39524.300000000003</v>
      </c>
    </row>
    <row r="420" spans="1:7" x14ac:dyDescent="0.25">
      <c r="A420" s="169" t="s">
        <v>328</v>
      </c>
      <c r="B420" s="170" t="s">
        <v>594</v>
      </c>
      <c r="C420" s="170"/>
      <c r="D420" s="169" t="s">
        <v>164</v>
      </c>
      <c r="E420" s="174">
        <v>1</v>
      </c>
      <c r="F420" s="175">
        <v>537.20000000000005</v>
      </c>
      <c r="G420" s="175">
        <f>F420*E420</f>
        <v>537.20000000000005</v>
      </c>
    </row>
    <row r="421" spans="1:7" x14ac:dyDescent="0.25">
      <c r="A421" s="169" t="s">
        <v>328</v>
      </c>
      <c r="B421" s="170" t="s">
        <v>594</v>
      </c>
      <c r="C421" s="170"/>
      <c r="D421" s="169" t="s">
        <v>595</v>
      </c>
      <c r="E421" s="174">
        <v>1</v>
      </c>
      <c r="F421" s="175">
        <v>207</v>
      </c>
      <c r="G421" s="175">
        <f>F421*E421</f>
        <v>207</v>
      </c>
    </row>
    <row r="422" spans="1:7" ht="24" x14ac:dyDescent="0.25">
      <c r="A422" s="169" t="s">
        <v>328</v>
      </c>
      <c r="B422" s="170" t="s">
        <v>594</v>
      </c>
      <c r="C422" s="170"/>
      <c r="D422" s="169" t="s">
        <v>596</v>
      </c>
      <c r="E422" s="174">
        <v>1</v>
      </c>
      <c r="F422" s="175">
        <v>711.75</v>
      </c>
      <c r="G422" s="175">
        <f>F422*E422</f>
        <v>711.75</v>
      </c>
    </row>
    <row r="423" spans="1:7" ht="24" x14ac:dyDescent="0.25">
      <c r="A423" s="169" t="s">
        <v>328</v>
      </c>
      <c r="B423" s="170" t="s">
        <v>594</v>
      </c>
      <c r="C423" s="170"/>
      <c r="D423" s="169" t="s">
        <v>118</v>
      </c>
      <c r="E423" s="174">
        <v>1</v>
      </c>
      <c r="F423" s="175">
        <v>207</v>
      </c>
      <c r="G423" s="175">
        <f>F423*E423</f>
        <v>207</v>
      </c>
    </row>
    <row r="424" spans="1:7" x14ac:dyDescent="0.25">
      <c r="A424" s="169" t="s">
        <v>328</v>
      </c>
      <c r="B424" s="170" t="s">
        <v>594</v>
      </c>
      <c r="C424" s="170"/>
      <c r="D424" s="169" t="s">
        <v>158</v>
      </c>
      <c r="E424" s="174">
        <v>25</v>
      </c>
      <c r="F424" s="175">
        <v>84</v>
      </c>
      <c r="G424" s="175">
        <f>E424*F424</f>
        <v>2100</v>
      </c>
    </row>
    <row r="425" spans="1:7" x14ac:dyDescent="0.25">
      <c r="A425" s="169" t="s">
        <v>328</v>
      </c>
      <c r="B425" s="170" t="s">
        <v>594</v>
      </c>
      <c r="C425" s="170"/>
      <c r="D425" s="169" t="s">
        <v>176</v>
      </c>
      <c r="E425" s="174">
        <v>1</v>
      </c>
      <c r="F425" s="175">
        <v>207</v>
      </c>
      <c r="G425" s="175">
        <f t="shared" ref="G425:G434" si="22">F425*E425</f>
        <v>207</v>
      </c>
    </row>
    <row r="426" spans="1:7" x14ac:dyDescent="0.25">
      <c r="A426" s="169" t="s">
        <v>328</v>
      </c>
      <c r="B426" s="170" t="s">
        <v>594</v>
      </c>
      <c r="C426" s="170"/>
      <c r="D426" s="169" t="s">
        <v>305</v>
      </c>
      <c r="E426" s="174">
        <v>1</v>
      </c>
      <c r="F426" s="175">
        <v>479</v>
      </c>
      <c r="G426" s="175">
        <f t="shared" si="22"/>
        <v>479</v>
      </c>
    </row>
    <row r="427" spans="1:7" x14ac:dyDescent="0.25">
      <c r="A427" s="169" t="s">
        <v>328</v>
      </c>
      <c r="B427" s="170" t="s">
        <v>26</v>
      </c>
      <c r="C427" s="170"/>
      <c r="D427" s="169" t="s">
        <v>595</v>
      </c>
      <c r="E427" s="174">
        <v>1</v>
      </c>
      <c r="F427" s="175">
        <v>207</v>
      </c>
      <c r="G427" s="175">
        <f t="shared" si="22"/>
        <v>207</v>
      </c>
    </row>
    <row r="428" spans="1:7" x14ac:dyDescent="0.25">
      <c r="A428" s="169" t="s">
        <v>328</v>
      </c>
      <c r="B428" s="170" t="s">
        <v>26</v>
      </c>
      <c r="C428" s="170" t="s">
        <v>228</v>
      </c>
      <c r="D428" s="169" t="s">
        <v>225</v>
      </c>
      <c r="E428" s="174">
        <v>1</v>
      </c>
      <c r="F428" s="175">
        <v>687.5</v>
      </c>
      <c r="G428" s="175">
        <f t="shared" si="22"/>
        <v>687.5</v>
      </c>
    </row>
    <row r="429" spans="1:7" x14ac:dyDescent="0.25">
      <c r="A429" s="169" t="s">
        <v>328</v>
      </c>
      <c r="B429" s="170" t="s">
        <v>26</v>
      </c>
      <c r="C429" s="170" t="s">
        <v>229</v>
      </c>
      <c r="D429" s="169" t="s">
        <v>225</v>
      </c>
      <c r="E429" s="174">
        <v>1</v>
      </c>
      <c r="F429" s="175">
        <v>687.5</v>
      </c>
      <c r="G429" s="175">
        <f t="shared" si="22"/>
        <v>687.5</v>
      </c>
    </row>
    <row r="430" spans="1:7" x14ac:dyDescent="0.25">
      <c r="A430" s="169" t="s">
        <v>328</v>
      </c>
      <c r="B430" s="170" t="s">
        <v>26</v>
      </c>
      <c r="C430" s="170"/>
      <c r="D430" s="169" t="s">
        <v>164</v>
      </c>
      <c r="E430" s="174">
        <v>1</v>
      </c>
      <c r="F430" s="175">
        <v>537.20000000000005</v>
      </c>
      <c r="G430" s="175">
        <f t="shared" si="22"/>
        <v>537.20000000000005</v>
      </c>
    </row>
    <row r="431" spans="1:7" ht="24" x14ac:dyDescent="0.25">
      <c r="A431" s="169" t="s">
        <v>328</v>
      </c>
      <c r="B431" s="170" t="s">
        <v>26</v>
      </c>
      <c r="C431" s="170"/>
      <c r="D431" s="169" t="s">
        <v>596</v>
      </c>
      <c r="E431" s="174">
        <v>1</v>
      </c>
      <c r="F431" s="175">
        <v>711.75</v>
      </c>
      <c r="G431" s="175">
        <f t="shared" si="22"/>
        <v>711.75</v>
      </c>
    </row>
    <row r="432" spans="1:7" ht="24" x14ac:dyDescent="0.25">
      <c r="A432" s="169" t="s">
        <v>328</v>
      </c>
      <c r="B432" s="170" t="s">
        <v>26</v>
      </c>
      <c r="C432" s="170" t="s">
        <v>597</v>
      </c>
      <c r="D432" s="169" t="s">
        <v>252</v>
      </c>
      <c r="E432" s="174">
        <v>1</v>
      </c>
      <c r="F432" s="175">
        <v>711.75</v>
      </c>
      <c r="G432" s="175">
        <f t="shared" si="22"/>
        <v>711.75</v>
      </c>
    </row>
    <row r="433" spans="1:7" x14ac:dyDescent="0.25">
      <c r="A433" s="169" t="s">
        <v>328</v>
      </c>
      <c r="B433" s="170" t="s">
        <v>26</v>
      </c>
      <c r="C433" s="170" t="s">
        <v>23</v>
      </c>
      <c r="D433" s="169" t="s">
        <v>15</v>
      </c>
      <c r="E433" s="174">
        <v>1</v>
      </c>
      <c r="F433" s="175">
        <v>1776</v>
      </c>
      <c r="G433" s="175">
        <f t="shared" si="22"/>
        <v>1776</v>
      </c>
    </row>
    <row r="434" spans="1:7" ht="24" x14ac:dyDescent="0.25">
      <c r="A434" s="169" t="s">
        <v>328</v>
      </c>
      <c r="B434" s="170" t="s">
        <v>26</v>
      </c>
      <c r="C434" s="170"/>
      <c r="D434" s="169" t="s">
        <v>118</v>
      </c>
      <c r="E434" s="174">
        <v>1</v>
      </c>
      <c r="F434" s="175">
        <v>207</v>
      </c>
      <c r="G434" s="175">
        <f t="shared" si="22"/>
        <v>207</v>
      </c>
    </row>
    <row r="435" spans="1:7" x14ac:dyDescent="0.25">
      <c r="A435" s="169" t="s">
        <v>328</v>
      </c>
      <c r="B435" s="170" t="s">
        <v>26</v>
      </c>
      <c r="C435" s="170"/>
      <c r="D435" s="169" t="s">
        <v>158</v>
      </c>
      <c r="E435" s="174">
        <v>25</v>
      </c>
      <c r="F435" s="175">
        <v>84</v>
      </c>
      <c r="G435" s="175">
        <f>E435*F435</f>
        <v>2100</v>
      </c>
    </row>
    <row r="436" spans="1:7" x14ac:dyDescent="0.25">
      <c r="A436" s="169" t="s">
        <v>328</v>
      </c>
      <c r="B436" s="170" t="s">
        <v>26</v>
      </c>
      <c r="C436" s="170"/>
      <c r="D436" s="169" t="s">
        <v>176</v>
      </c>
      <c r="E436" s="174">
        <v>1</v>
      </c>
      <c r="F436" s="175">
        <v>207</v>
      </c>
      <c r="G436" s="175">
        <f t="shared" ref="G436:G446" si="23">F436*E436</f>
        <v>207</v>
      </c>
    </row>
    <row r="437" spans="1:7" ht="24" x14ac:dyDescent="0.25">
      <c r="A437" s="169" t="s">
        <v>328</v>
      </c>
      <c r="B437" s="170" t="s">
        <v>236</v>
      </c>
      <c r="C437" s="170" t="s">
        <v>449</v>
      </c>
      <c r="D437" s="169" t="s">
        <v>246</v>
      </c>
      <c r="E437" s="174">
        <v>3</v>
      </c>
      <c r="F437" s="186">
        <v>546</v>
      </c>
      <c r="G437" s="175">
        <f t="shared" si="23"/>
        <v>1638</v>
      </c>
    </row>
    <row r="438" spans="1:7" ht="24" x14ac:dyDescent="0.25">
      <c r="A438" s="169" t="s">
        <v>328</v>
      </c>
      <c r="B438" s="170" t="s">
        <v>236</v>
      </c>
      <c r="C438" s="170"/>
      <c r="D438" s="169" t="s">
        <v>246</v>
      </c>
      <c r="E438" s="174">
        <v>1</v>
      </c>
      <c r="F438" s="186">
        <v>546</v>
      </c>
      <c r="G438" s="175">
        <f t="shared" si="23"/>
        <v>546</v>
      </c>
    </row>
    <row r="439" spans="1:7" x14ac:dyDescent="0.25">
      <c r="A439" s="169" t="s">
        <v>328</v>
      </c>
      <c r="B439" s="170" t="s">
        <v>236</v>
      </c>
      <c r="C439" s="170" t="s">
        <v>436</v>
      </c>
      <c r="D439" s="169" t="s">
        <v>38</v>
      </c>
      <c r="E439" s="174">
        <v>1</v>
      </c>
      <c r="F439" s="175">
        <v>207</v>
      </c>
      <c r="G439" s="175">
        <f t="shared" si="23"/>
        <v>207</v>
      </c>
    </row>
    <row r="440" spans="1:7" x14ac:dyDescent="0.25">
      <c r="A440" s="169" t="s">
        <v>328</v>
      </c>
      <c r="B440" s="170" t="s">
        <v>236</v>
      </c>
      <c r="C440" s="170"/>
      <c r="D440" s="169" t="s">
        <v>595</v>
      </c>
      <c r="E440" s="174">
        <v>1</v>
      </c>
      <c r="F440" s="175">
        <v>207</v>
      </c>
      <c r="G440" s="175">
        <f t="shared" si="23"/>
        <v>207</v>
      </c>
    </row>
    <row r="441" spans="1:7" x14ac:dyDescent="0.25">
      <c r="A441" s="169" t="s">
        <v>328</v>
      </c>
      <c r="B441" s="170" t="s">
        <v>236</v>
      </c>
      <c r="C441" s="170" t="s">
        <v>235</v>
      </c>
      <c r="D441" s="169" t="s">
        <v>234</v>
      </c>
      <c r="E441" s="174">
        <v>1</v>
      </c>
      <c r="F441" s="175">
        <v>300</v>
      </c>
      <c r="G441" s="175">
        <f t="shared" si="23"/>
        <v>300</v>
      </c>
    </row>
    <row r="442" spans="1:7" x14ac:dyDescent="0.25">
      <c r="A442" s="169" t="s">
        <v>328</v>
      </c>
      <c r="B442" s="170" t="s">
        <v>236</v>
      </c>
      <c r="C442" s="170"/>
      <c r="D442" s="169" t="s">
        <v>164</v>
      </c>
      <c r="E442" s="174">
        <v>1</v>
      </c>
      <c r="F442" s="175">
        <v>537.20000000000005</v>
      </c>
      <c r="G442" s="175">
        <f t="shared" si="23"/>
        <v>537.20000000000005</v>
      </c>
    </row>
    <row r="443" spans="1:7" ht="24" x14ac:dyDescent="0.25">
      <c r="A443" s="169" t="s">
        <v>328</v>
      </c>
      <c r="B443" s="170" t="s">
        <v>236</v>
      </c>
      <c r="C443" s="170" t="s">
        <v>436</v>
      </c>
      <c r="D443" s="169" t="s">
        <v>252</v>
      </c>
      <c r="E443" s="174">
        <v>1</v>
      </c>
      <c r="F443" s="175">
        <v>711.75</v>
      </c>
      <c r="G443" s="175">
        <f t="shared" si="23"/>
        <v>711.75</v>
      </c>
    </row>
    <row r="444" spans="1:7" x14ac:dyDescent="0.25">
      <c r="A444" s="169" t="s">
        <v>328</v>
      </c>
      <c r="B444" s="170" t="s">
        <v>236</v>
      </c>
      <c r="C444" s="170" t="s">
        <v>448</v>
      </c>
      <c r="D444" s="169" t="s">
        <v>67</v>
      </c>
      <c r="E444" s="174">
        <v>1</v>
      </c>
      <c r="F444" s="175">
        <v>657</v>
      </c>
      <c r="G444" s="175">
        <f t="shared" si="23"/>
        <v>657</v>
      </c>
    </row>
    <row r="445" spans="1:7" x14ac:dyDescent="0.25">
      <c r="A445" s="169" t="s">
        <v>328</v>
      </c>
      <c r="B445" s="170" t="s">
        <v>236</v>
      </c>
      <c r="C445" s="170" t="s">
        <v>437</v>
      </c>
      <c r="D445" s="169" t="s">
        <v>15</v>
      </c>
      <c r="E445" s="174">
        <v>1</v>
      </c>
      <c r="F445" s="175">
        <v>1776</v>
      </c>
      <c r="G445" s="175">
        <f t="shared" si="23"/>
        <v>1776</v>
      </c>
    </row>
    <row r="446" spans="1:7" ht="24" x14ac:dyDescent="0.25">
      <c r="A446" s="169" t="s">
        <v>328</v>
      </c>
      <c r="B446" s="170" t="s">
        <v>236</v>
      </c>
      <c r="C446" s="170"/>
      <c r="D446" s="169" t="s">
        <v>118</v>
      </c>
      <c r="E446" s="174">
        <v>1</v>
      </c>
      <c r="F446" s="175">
        <v>207</v>
      </c>
      <c r="G446" s="175">
        <f t="shared" si="23"/>
        <v>207</v>
      </c>
    </row>
    <row r="447" spans="1:7" x14ac:dyDescent="0.25">
      <c r="A447" s="169" t="s">
        <v>328</v>
      </c>
      <c r="B447" s="170" t="s">
        <v>236</v>
      </c>
      <c r="C447" s="170"/>
      <c r="D447" s="169" t="s">
        <v>158</v>
      </c>
      <c r="E447" s="174">
        <v>25</v>
      </c>
      <c r="F447" s="175">
        <v>84</v>
      </c>
      <c r="G447" s="175">
        <f>E447*F447</f>
        <v>2100</v>
      </c>
    </row>
    <row r="448" spans="1:7" x14ac:dyDescent="0.25">
      <c r="A448" s="169" t="s">
        <v>328</v>
      </c>
      <c r="B448" s="170" t="s">
        <v>236</v>
      </c>
      <c r="C448" s="170"/>
      <c r="D448" s="169" t="s">
        <v>176</v>
      </c>
      <c r="E448" s="174">
        <v>1</v>
      </c>
      <c r="F448" s="175">
        <v>207</v>
      </c>
      <c r="G448" s="175">
        <f t="shared" ref="G448:G457" si="24">F448*E448</f>
        <v>207</v>
      </c>
    </row>
    <row r="449" spans="1:7" x14ac:dyDescent="0.25">
      <c r="A449" s="169" t="s">
        <v>328</v>
      </c>
      <c r="B449" s="170" t="s">
        <v>236</v>
      </c>
      <c r="C449" s="170"/>
      <c r="D449" s="169" t="s">
        <v>305</v>
      </c>
      <c r="E449" s="174">
        <v>1</v>
      </c>
      <c r="F449" s="175">
        <v>479</v>
      </c>
      <c r="G449" s="175">
        <f t="shared" si="24"/>
        <v>479</v>
      </c>
    </row>
    <row r="450" spans="1:7" x14ac:dyDescent="0.25">
      <c r="A450" s="169" t="s">
        <v>328</v>
      </c>
      <c r="B450" s="170" t="s">
        <v>25</v>
      </c>
      <c r="C450" s="170"/>
      <c r="D450" s="169" t="s">
        <v>595</v>
      </c>
      <c r="E450" s="174">
        <v>1</v>
      </c>
      <c r="F450" s="175">
        <v>207</v>
      </c>
      <c r="G450" s="175">
        <f t="shared" si="24"/>
        <v>207</v>
      </c>
    </row>
    <row r="451" spans="1:7" ht="24" x14ac:dyDescent="0.25">
      <c r="A451" s="169" t="s">
        <v>328</v>
      </c>
      <c r="B451" s="170" t="s">
        <v>25</v>
      </c>
      <c r="C451" s="170"/>
      <c r="D451" s="169" t="s">
        <v>145</v>
      </c>
      <c r="E451" s="174">
        <v>1</v>
      </c>
      <c r="F451" s="175">
        <v>687.5</v>
      </c>
      <c r="G451" s="175">
        <f t="shared" si="24"/>
        <v>687.5</v>
      </c>
    </row>
    <row r="452" spans="1:7" x14ac:dyDescent="0.25">
      <c r="A452" s="169" t="s">
        <v>328</v>
      </c>
      <c r="B452" s="170" t="s">
        <v>25</v>
      </c>
      <c r="C452" s="170" t="s">
        <v>599</v>
      </c>
      <c r="D452" s="169" t="s">
        <v>225</v>
      </c>
      <c r="E452" s="174">
        <v>1</v>
      </c>
      <c r="F452" s="175">
        <v>687.5</v>
      </c>
      <c r="G452" s="175">
        <f t="shared" si="24"/>
        <v>687.5</v>
      </c>
    </row>
    <row r="453" spans="1:7" x14ac:dyDescent="0.25">
      <c r="A453" s="169" t="s">
        <v>328</v>
      </c>
      <c r="B453" s="170" t="s">
        <v>25</v>
      </c>
      <c r="C453" s="170"/>
      <c r="D453" s="169" t="s">
        <v>164</v>
      </c>
      <c r="E453" s="174">
        <v>3</v>
      </c>
      <c r="F453" s="175">
        <v>537.20000000000005</v>
      </c>
      <c r="G453" s="175">
        <f t="shared" si="24"/>
        <v>1611.6000000000001</v>
      </c>
    </row>
    <row r="454" spans="1:7" x14ac:dyDescent="0.25">
      <c r="A454" s="169" t="s">
        <v>328</v>
      </c>
      <c r="B454" s="170" t="s">
        <v>25</v>
      </c>
      <c r="C454" s="170"/>
      <c r="D454" s="169" t="s">
        <v>600</v>
      </c>
      <c r="E454" s="174">
        <v>1</v>
      </c>
      <c r="F454" s="175">
        <v>120</v>
      </c>
      <c r="G454" s="175">
        <f t="shared" si="24"/>
        <v>120</v>
      </c>
    </row>
    <row r="455" spans="1:7" ht="24" x14ac:dyDescent="0.25">
      <c r="A455" s="169" t="s">
        <v>328</v>
      </c>
      <c r="B455" s="170" t="s">
        <v>25</v>
      </c>
      <c r="C455" s="170"/>
      <c r="D455" s="169" t="s">
        <v>596</v>
      </c>
      <c r="E455" s="174">
        <v>1</v>
      </c>
      <c r="F455" s="175">
        <v>711.75</v>
      </c>
      <c r="G455" s="175">
        <f t="shared" si="24"/>
        <v>711.75</v>
      </c>
    </row>
    <row r="456" spans="1:7" x14ac:dyDescent="0.25">
      <c r="A456" s="169" t="s">
        <v>328</v>
      </c>
      <c r="B456" s="170" t="s">
        <v>25</v>
      </c>
      <c r="C456" s="170"/>
      <c r="D456" s="169" t="s">
        <v>593</v>
      </c>
      <c r="E456" s="174">
        <v>1</v>
      </c>
      <c r="F456" s="175">
        <v>657</v>
      </c>
      <c r="G456" s="175">
        <f t="shared" si="24"/>
        <v>657</v>
      </c>
    </row>
    <row r="457" spans="1:7" x14ac:dyDescent="0.25">
      <c r="A457" s="169" t="s">
        <v>328</v>
      </c>
      <c r="B457" s="170" t="s">
        <v>25</v>
      </c>
      <c r="C457" s="170" t="s">
        <v>598</v>
      </c>
      <c r="D457" s="169" t="s">
        <v>15</v>
      </c>
      <c r="E457" s="174">
        <v>5</v>
      </c>
      <c r="F457" s="175">
        <v>1776</v>
      </c>
      <c r="G457" s="175">
        <f t="shared" si="24"/>
        <v>8880</v>
      </c>
    </row>
    <row r="458" spans="1:7" x14ac:dyDescent="0.25">
      <c r="A458" s="169" t="s">
        <v>328</v>
      </c>
      <c r="B458" s="170" t="s">
        <v>25</v>
      </c>
      <c r="C458" s="170"/>
      <c r="D458" s="169" t="s">
        <v>158</v>
      </c>
      <c r="E458" s="174">
        <v>25</v>
      </c>
      <c r="F458" s="175">
        <v>84</v>
      </c>
      <c r="G458" s="175">
        <f>E458*F458</f>
        <v>2100</v>
      </c>
    </row>
    <row r="459" spans="1:7" x14ac:dyDescent="0.25">
      <c r="A459" s="169" t="s">
        <v>328</v>
      </c>
      <c r="B459" s="170" t="s">
        <v>25</v>
      </c>
      <c r="C459" s="170"/>
      <c r="D459" s="169" t="s">
        <v>176</v>
      </c>
      <c r="E459" s="174">
        <v>1</v>
      </c>
      <c r="F459" s="175">
        <v>207</v>
      </c>
      <c r="G459" s="175">
        <f t="shared" ref="G459:G466" si="25">F459*E459</f>
        <v>207</v>
      </c>
    </row>
    <row r="460" spans="1:7" x14ac:dyDescent="0.25">
      <c r="A460" s="169" t="s">
        <v>328</v>
      </c>
      <c r="B460" s="170" t="s">
        <v>25</v>
      </c>
      <c r="C460" s="170" t="s">
        <v>599</v>
      </c>
      <c r="D460" s="169" t="s">
        <v>305</v>
      </c>
      <c r="E460" s="174">
        <v>1</v>
      </c>
      <c r="F460" s="175">
        <v>479</v>
      </c>
      <c r="G460" s="175">
        <f t="shared" si="25"/>
        <v>479</v>
      </c>
    </row>
    <row r="461" spans="1:7" x14ac:dyDescent="0.25">
      <c r="A461" s="169" t="s">
        <v>328</v>
      </c>
      <c r="B461" s="170" t="s">
        <v>601</v>
      </c>
      <c r="C461" s="170"/>
      <c r="D461" s="169" t="s">
        <v>595</v>
      </c>
      <c r="E461" s="174">
        <v>1</v>
      </c>
      <c r="F461" s="175">
        <v>207</v>
      </c>
      <c r="G461" s="175">
        <f t="shared" si="25"/>
        <v>207</v>
      </c>
    </row>
    <row r="462" spans="1:7" ht="24" x14ac:dyDescent="0.25">
      <c r="A462" s="169" t="s">
        <v>328</v>
      </c>
      <c r="B462" s="170" t="s">
        <v>601</v>
      </c>
      <c r="C462" s="170"/>
      <c r="D462" s="169" t="s">
        <v>145</v>
      </c>
      <c r="E462" s="174">
        <v>1</v>
      </c>
      <c r="F462" s="175">
        <v>687.5</v>
      </c>
      <c r="G462" s="175">
        <f t="shared" si="25"/>
        <v>687.5</v>
      </c>
    </row>
    <row r="463" spans="1:7" x14ac:dyDescent="0.25">
      <c r="A463" s="169" t="s">
        <v>328</v>
      </c>
      <c r="B463" s="170" t="s">
        <v>601</v>
      </c>
      <c r="C463" s="170"/>
      <c r="D463" s="169" t="s">
        <v>164</v>
      </c>
      <c r="E463" s="174">
        <v>1</v>
      </c>
      <c r="F463" s="175">
        <v>537.20000000000005</v>
      </c>
      <c r="G463" s="175">
        <f t="shared" si="25"/>
        <v>537.20000000000005</v>
      </c>
    </row>
    <row r="464" spans="1:7" x14ac:dyDescent="0.25">
      <c r="A464" s="169" t="s">
        <v>328</v>
      </c>
      <c r="B464" s="170" t="s">
        <v>601</v>
      </c>
      <c r="C464" s="170"/>
      <c r="D464" s="169" t="s">
        <v>600</v>
      </c>
      <c r="E464" s="174">
        <v>1</v>
      </c>
      <c r="F464" s="175">
        <v>120</v>
      </c>
      <c r="G464" s="175">
        <f t="shared" si="25"/>
        <v>120</v>
      </c>
    </row>
    <row r="465" spans="1:7" x14ac:dyDescent="0.25">
      <c r="A465" s="169" t="s">
        <v>328</v>
      </c>
      <c r="B465" s="170" t="s">
        <v>601</v>
      </c>
      <c r="C465" s="170"/>
      <c r="D465" s="169" t="s">
        <v>15</v>
      </c>
      <c r="E465" s="174">
        <v>1</v>
      </c>
      <c r="F465" s="175">
        <v>1776</v>
      </c>
      <c r="G465" s="175">
        <f t="shared" si="25"/>
        <v>1776</v>
      </c>
    </row>
    <row r="466" spans="1:7" ht="24" x14ac:dyDescent="0.25">
      <c r="A466" s="169" t="s">
        <v>328</v>
      </c>
      <c r="B466" s="170" t="s">
        <v>601</v>
      </c>
      <c r="C466" s="170"/>
      <c r="D466" s="169" t="s">
        <v>118</v>
      </c>
      <c r="E466" s="174">
        <v>1</v>
      </c>
      <c r="F466" s="175">
        <v>207</v>
      </c>
      <c r="G466" s="175">
        <f t="shared" si="25"/>
        <v>207</v>
      </c>
    </row>
    <row r="467" spans="1:7" x14ac:dyDescent="0.25">
      <c r="A467" s="169" t="s">
        <v>328</v>
      </c>
      <c r="B467" s="170" t="s">
        <v>601</v>
      </c>
      <c r="C467" s="170"/>
      <c r="D467" s="169" t="s">
        <v>158</v>
      </c>
      <c r="E467" s="174">
        <v>25</v>
      </c>
      <c r="F467" s="175">
        <v>84</v>
      </c>
      <c r="G467" s="175">
        <f>E467*F467</f>
        <v>2100</v>
      </c>
    </row>
    <row r="468" spans="1:7" x14ac:dyDescent="0.25">
      <c r="A468" s="169" t="s">
        <v>328</v>
      </c>
      <c r="B468" s="170" t="s">
        <v>601</v>
      </c>
      <c r="C468" s="170"/>
      <c r="D468" s="169" t="s">
        <v>176</v>
      </c>
      <c r="E468" s="174">
        <v>1</v>
      </c>
      <c r="F468" s="175">
        <v>207</v>
      </c>
      <c r="G468" s="175">
        <f t="shared" ref="G468:G477" si="26">F468*E468</f>
        <v>207</v>
      </c>
    </row>
    <row r="469" spans="1:7" x14ac:dyDescent="0.25">
      <c r="A469" s="169" t="s">
        <v>328</v>
      </c>
      <c r="B469" s="170" t="s">
        <v>601</v>
      </c>
      <c r="C469" s="170"/>
      <c r="D469" s="169" t="s">
        <v>305</v>
      </c>
      <c r="E469" s="174">
        <v>1</v>
      </c>
      <c r="F469" s="175">
        <v>479</v>
      </c>
      <c r="G469" s="175">
        <f t="shared" si="26"/>
        <v>479</v>
      </c>
    </row>
    <row r="470" spans="1:7" ht="24" x14ac:dyDescent="0.25">
      <c r="A470" s="169" t="s">
        <v>328</v>
      </c>
      <c r="B470" s="170" t="s">
        <v>232</v>
      </c>
      <c r="C470" s="170"/>
      <c r="D470" s="169" t="s">
        <v>246</v>
      </c>
      <c r="E470" s="174">
        <v>1</v>
      </c>
      <c r="F470" s="186">
        <v>546</v>
      </c>
      <c r="G470" s="175">
        <f t="shared" si="26"/>
        <v>546</v>
      </c>
    </row>
    <row r="471" spans="1:7" x14ac:dyDescent="0.25">
      <c r="A471" s="169" t="s">
        <v>328</v>
      </c>
      <c r="B471" s="170" t="s">
        <v>232</v>
      </c>
      <c r="C471" s="170"/>
      <c r="D471" s="169" t="s">
        <v>595</v>
      </c>
      <c r="E471" s="174">
        <v>1</v>
      </c>
      <c r="F471" s="175">
        <v>207</v>
      </c>
      <c r="G471" s="175">
        <f t="shared" si="26"/>
        <v>207</v>
      </c>
    </row>
    <row r="472" spans="1:7" ht="24" x14ac:dyDescent="0.25">
      <c r="A472" s="169" t="s">
        <v>328</v>
      </c>
      <c r="B472" s="170" t="s">
        <v>232</v>
      </c>
      <c r="C472" s="170" t="s">
        <v>231</v>
      </c>
      <c r="D472" s="169" t="s">
        <v>145</v>
      </c>
      <c r="E472" s="174">
        <v>1</v>
      </c>
      <c r="F472" s="175">
        <v>687.5</v>
      </c>
      <c r="G472" s="175">
        <f t="shared" si="26"/>
        <v>687.5</v>
      </c>
    </row>
    <row r="473" spans="1:7" x14ac:dyDescent="0.25">
      <c r="A473" s="169" t="s">
        <v>328</v>
      </c>
      <c r="B473" s="170" t="s">
        <v>232</v>
      </c>
      <c r="C473" s="170" t="s">
        <v>230</v>
      </c>
      <c r="D473" s="169" t="s">
        <v>225</v>
      </c>
      <c r="E473" s="174">
        <v>1</v>
      </c>
      <c r="F473" s="175">
        <v>687.5</v>
      </c>
      <c r="G473" s="175">
        <f t="shared" si="26"/>
        <v>687.5</v>
      </c>
    </row>
    <row r="474" spans="1:7" x14ac:dyDescent="0.25">
      <c r="A474" s="169" t="s">
        <v>328</v>
      </c>
      <c r="B474" s="170" t="s">
        <v>232</v>
      </c>
      <c r="C474" s="170"/>
      <c r="D474" s="169" t="s">
        <v>164</v>
      </c>
      <c r="E474" s="174">
        <v>3</v>
      </c>
      <c r="F474" s="175">
        <v>537.20000000000005</v>
      </c>
      <c r="G474" s="175">
        <f t="shared" si="26"/>
        <v>1611.6000000000001</v>
      </c>
    </row>
    <row r="475" spans="1:7" x14ac:dyDescent="0.25">
      <c r="A475" s="169" t="s">
        <v>328</v>
      </c>
      <c r="B475" s="170" t="s">
        <v>232</v>
      </c>
      <c r="C475" s="170"/>
      <c r="D475" s="169" t="s">
        <v>600</v>
      </c>
      <c r="E475" s="174">
        <v>1</v>
      </c>
      <c r="F475" s="175">
        <v>120</v>
      </c>
      <c r="G475" s="175">
        <f t="shared" si="26"/>
        <v>120</v>
      </c>
    </row>
    <row r="476" spans="1:7" ht="24" x14ac:dyDescent="0.25">
      <c r="A476" s="169" t="s">
        <v>328</v>
      </c>
      <c r="B476" s="170" t="s">
        <v>232</v>
      </c>
      <c r="C476" s="170"/>
      <c r="D476" s="169" t="s">
        <v>596</v>
      </c>
      <c r="E476" s="174">
        <v>1</v>
      </c>
      <c r="F476" s="175">
        <v>711.75</v>
      </c>
      <c r="G476" s="175">
        <f t="shared" si="26"/>
        <v>711.75</v>
      </c>
    </row>
    <row r="477" spans="1:7" x14ac:dyDescent="0.25">
      <c r="A477" s="169" t="s">
        <v>328</v>
      </c>
      <c r="B477" s="170" t="s">
        <v>232</v>
      </c>
      <c r="C477" s="170"/>
      <c r="D477" s="169" t="s">
        <v>593</v>
      </c>
      <c r="E477" s="174">
        <v>1</v>
      </c>
      <c r="F477" s="175">
        <v>657</v>
      </c>
      <c r="G477" s="175">
        <f t="shared" si="26"/>
        <v>657</v>
      </c>
    </row>
    <row r="478" spans="1:7" x14ac:dyDescent="0.25">
      <c r="A478" s="169" t="s">
        <v>328</v>
      </c>
      <c r="B478" s="170" t="s">
        <v>232</v>
      </c>
      <c r="C478" s="170"/>
      <c r="D478" s="169" t="s">
        <v>158</v>
      </c>
      <c r="E478" s="174">
        <v>25</v>
      </c>
      <c r="F478" s="175">
        <v>84</v>
      </c>
      <c r="G478" s="175">
        <f>E478*F478</f>
        <v>2100</v>
      </c>
    </row>
    <row r="479" spans="1:7" x14ac:dyDescent="0.25">
      <c r="A479" s="169" t="s">
        <v>328</v>
      </c>
      <c r="B479" s="170" t="s">
        <v>232</v>
      </c>
      <c r="C479" s="170"/>
      <c r="D479" s="169" t="s">
        <v>305</v>
      </c>
      <c r="E479" s="174">
        <v>1</v>
      </c>
      <c r="F479" s="175">
        <v>479</v>
      </c>
      <c r="G479" s="175">
        <f>F479*E479</f>
        <v>479</v>
      </c>
    </row>
    <row r="480" spans="1:7" x14ac:dyDescent="0.25">
      <c r="A480" s="179" t="s">
        <v>374</v>
      </c>
      <c r="B480" s="180"/>
      <c r="C480" s="180"/>
      <c r="D480" s="181"/>
      <c r="E480" s="182">
        <f>SUM(E420:E479)</f>
        <v>214</v>
      </c>
      <c r="F480" s="183"/>
      <c r="G480" s="184">
        <f>SUM(G420:G479)</f>
        <v>52330.999999999993</v>
      </c>
    </row>
    <row r="481" spans="1:7" x14ac:dyDescent="0.25">
      <c r="A481" s="169" t="s">
        <v>287</v>
      </c>
      <c r="B481" s="170" t="s">
        <v>543</v>
      </c>
      <c r="C481" s="206"/>
      <c r="D481" s="207" t="s">
        <v>130</v>
      </c>
      <c r="E481" s="174">
        <v>1</v>
      </c>
      <c r="F481" s="175">
        <v>120</v>
      </c>
      <c r="G481" s="175">
        <f t="shared" ref="G481" si="27">F481*E481</f>
        <v>120</v>
      </c>
    </row>
    <row r="482" spans="1:7" x14ac:dyDescent="0.25">
      <c r="A482" s="169" t="s">
        <v>287</v>
      </c>
      <c r="B482" s="170" t="s">
        <v>543</v>
      </c>
      <c r="C482" s="206"/>
      <c r="D482" s="169" t="s">
        <v>234</v>
      </c>
      <c r="E482" s="174">
        <v>1</v>
      </c>
      <c r="F482" s="175">
        <v>300</v>
      </c>
      <c r="G482" s="175">
        <f t="shared" ref="G482:G500" si="28">F482*E482</f>
        <v>300</v>
      </c>
    </row>
    <row r="483" spans="1:7" ht="24" x14ac:dyDescent="0.25">
      <c r="A483" s="169" t="s">
        <v>287</v>
      </c>
      <c r="B483" s="170" t="s">
        <v>543</v>
      </c>
      <c r="C483" s="206"/>
      <c r="D483" s="169" t="s">
        <v>252</v>
      </c>
      <c r="E483" s="174">
        <v>1</v>
      </c>
      <c r="F483" s="175">
        <v>711.75</v>
      </c>
      <c r="G483" s="175">
        <f t="shared" si="28"/>
        <v>711.75</v>
      </c>
    </row>
    <row r="484" spans="1:7" x14ac:dyDescent="0.25">
      <c r="A484" s="169" t="s">
        <v>287</v>
      </c>
      <c r="B484" s="170" t="s">
        <v>543</v>
      </c>
      <c r="C484" s="206"/>
      <c r="D484" s="171" t="s">
        <v>67</v>
      </c>
      <c r="E484" s="174">
        <v>1</v>
      </c>
      <c r="F484" s="175">
        <v>657</v>
      </c>
      <c r="G484" s="175">
        <f t="shared" si="28"/>
        <v>657</v>
      </c>
    </row>
    <row r="485" spans="1:7" x14ac:dyDescent="0.25">
      <c r="A485" s="169" t="s">
        <v>287</v>
      </c>
      <c r="B485" s="170" t="s">
        <v>543</v>
      </c>
      <c r="C485" s="206"/>
      <c r="D485" s="170" t="s">
        <v>305</v>
      </c>
      <c r="E485" s="174">
        <v>1</v>
      </c>
      <c r="F485" s="175">
        <v>479</v>
      </c>
      <c r="G485" s="175">
        <f t="shared" si="28"/>
        <v>479</v>
      </c>
    </row>
    <row r="486" spans="1:7" x14ac:dyDescent="0.25">
      <c r="A486" s="169" t="s">
        <v>287</v>
      </c>
      <c r="B486" s="170" t="s">
        <v>537</v>
      </c>
      <c r="C486" s="206"/>
      <c r="D486" s="171" t="s">
        <v>130</v>
      </c>
      <c r="E486" s="174">
        <v>1</v>
      </c>
      <c r="F486" s="175">
        <v>120</v>
      </c>
      <c r="G486" s="175">
        <f t="shared" si="28"/>
        <v>120</v>
      </c>
    </row>
    <row r="487" spans="1:7" ht="24" x14ac:dyDescent="0.25">
      <c r="A487" s="169" t="s">
        <v>287</v>
      </c>
      <c r="B487" s="170" t="s">
        <v>537</v>
      </c>
      <c r="C487" s="206"/>
      <c r="D487" s="171" t="s">
        <v>252</v>
      </c>
      <c r="E487" s="174">
        <v>1</v>
      </c>
      <c r="F487" s="175">
        <v>711.75</v>
      </c>
      <c r="G487" s="175">
        <f t="shared" si="28"/>
        <v>711.75</v>
      </c>
    </row>
    <row r="488" spans="1:7" ht="24" x14ac:dyDescent="0.25">
      <c r="A488" s="169" t="s">
        <v>287</v>
      </c>
      <c r="B488" s="170" t="s">
        <v>537</v>
      </c>
      <c r="C488" s="206"/>
      <c r="D488" s="169" t="s">
        <v>118</v>
      </c>
      <c r="E488" s="174">
        <v>1</v>
      </c>
      <c r="F488" s="175">
        <v>207</v>
      </c>
      <c r="G488" s="175">
        <f t="shared" si="28"/>
        <v>207</v>
      </c>
    </row>
    <row r="489" spans="1:7" x14ac:dyDescent="0.25">
      <c r="A489" s="169" t="s">
        <v>287</v>
      </c>
      <c r="B489" s="170" t="s">
        <v>537</v>
      </c>
      <c r="C489" s="206"/>
      <c r="D489" s="170" t="s">
        <v>305</v>
      </c>
      <c r="E489" s="174">
        <v>1</v>
      </c>
      <c r="F489" s="175">
        <v>479</v>
      </c>
      <c r="G489" s="175">
        <f t="shared" si="28"/>
        <v>479</v>
      </c>
    </row>
    <row r="490" spans="1:7" x14ac:dyDescent="0.25">
      <c r="A490" s="169" t="s">
        <v>287</v>
      </c>
      <c r="B490" s="170" t="s">
        <v>492</v>
      </c>
      <c r="C490" s="206"/>
      <c r="D490" s="171" t="s">
        <v>130</v>
      </c>
      <c r="E490" s="174">
        <v>1</v>
      </c>
      <c r="F490" s="175">
        <v>120</v>
      </c>
      <c r="G490" s="175">
        <f t="shared" si="28"/>
        <v>120</v>
      </c>
    </row>
    <row r="491" spans="1:7" ht="24" x14ac:dyDescent="0.25">
      <c r="A491" s="169" t="s">
        <v>287</v>
      </c>
      <c r="B491" s="170" t="s">
        <v>492</v>
      </c>
      <c r="C491" s="206"/>
      <c r="D491" s="171" t="s">
        <v>252</v>
      </c>
      <c r="E491" s="174">
        <v>1</v>
      </c>
      <c r="F491" s="175">
        <v>711.75</v>
      </c>
      <c r="G491" s="175">
        <f t="shared" si="28"/>
        <v>711.75</v>
      </c>
    </row>
    <row r="492" spans="1:7" x14ac:dyDescent="0.25">
      <c r="A492" s="169" t="s">
        <v>287</v>
      </c>
      <c r="B492" s="170" t="s">
        <v>492</v>
      </c>
      <c r="C492" s="206"/>
      <c r="D492" s="170" t="s">
        <v>305</v>
      </c>
      <c r="E492" s="174">
        <v>1</v>
      </c>
      <c r="F492" s="175">
        <v>479</v>
      </c>
      <c r="G492" s="175">
        <f t="shared" si="28"/>
        <v>479</v>
      </c>
    </row>
    <row r="493" spans="1:7" x14ac:dyDescent="0.25">
      <c r="A493" s="169" t="s">
        <v>287</v>
      </c>
      <c r="B493" s="170" t="s">
        <v>287</v>
      </c>
      <c r="C493" s="206"/>
      <c r="D493" s="169" t="s">
        <v>234</v>
      </c>
      <c r="E493" s="174">
        <v>1</v>
      </c>
      <c r="F493" s="175">
        <v>300</v>
      </c>
      <c r="G493" s="175">
        <f t="shared" si="28"/>
        <v>300</v>
      </c>
    </row>
    <row r="494" spans="1:7" x14ac:dyDescent="0.25">
      <c r="A494" s="169" t="s">
        <v>287</v>
      </c>
      <c r="B494" s="170" t="s">
        <v>287</v>
      </c>
      <c r="C494" s="170"/>
      <c r="D494" s="169" t="s">
        <v>225</v>
      </c>
      <c r="E494" s="174">
        <v>1</v>
      </c>
      <c r="F494" s="175">
        <v>687.5</v>
      </c>
      <c r="G494" s="175">
        <f t="shared" si="28"/>
        <v>687.5</v>
      </c>
    </row>
    <row r="495" spans="1:7" x14ac:dyDescent="0.25">
      <c r="A495" s="169" t="s">
        <v>287</v>
      </c>
      <c r="B495" s="170" t="s">
        <v>287</v>
      </c>
      <c r="C495" s="170"/>
      <c r="D495" s="171" t="s">
        <v>225</v>
      </c>
      <c r="E495" s="174">
        <v>1</v>
      </c>
      <c r="F495" s="175">
        <v>687.5</v>
      </c>
      <c r="G495" s="175">
        <f t="shared" si="28"/>
        <v>687.5</v>
      </c>
    </row>
    <row r="496" spans="1:7" x14ac:dyDescent="0.25">
      <c r="A496" s="169" t="s">
        <v>287</v>
      </c>
      <c r="B496" s="170" t="s">
        <v>287</v>
      </c>
      <c r="C496" s="206"/>
      <c r="D496" s="169" t="s">
        <v>130</v>
      </c>
      <c r="E496" s="174">
        <v>1</v>
      </c>
      <c r="F496" s="175">
        <v>120</v>
      </c>
      <c r="G496" s="175">
        <f t="shared" si="28"/>
        <v>120</v>
      </c>
    </row>
    <row r="497" spans="1:7" x14ac:dyDescent="0.25">
      <c r="A497" s="169" t="s">
        <v>287</v>
      </c>
      <c r="B497" s="170" t="s">
        <v>287</v>
      </c>
      <c r="C497" s="170" t="s">
        <v>106</v>
      </c>
      <c r="D497" s="169" t="s">
        <v>78</v>
      </c>
      <c r="E497" s="174">
        <v>2</v>
      </c>
      <c r="F497" s="175">
        <v>324.5</v>
      </c>
      <c r="G497" s="175">
        <f t="shared" si="28"/>
        <v>649</v>
      </c>
    </row>
    <row r="498" spans="1:7" x14ac:dyDescent="0.25">
      <c r="A498" s="169" t="s">
        <v>287</v>
      </c>
      <c r="B498" s="170" t="s">
        <v>287</v>
      </c>
      <c r="C498" s="170"/>
      <c r="D498" s="169" t="s">
        <v>200</v>
      </c>
      <c r="E498" s="174">
        <v>1</v>
      </c>
      <c r="F498" s="175">
        <v>925</v>
      </c>
      <c r="G498" s="175">
        <f t="shared" si="28"/>
        <v>925</v>
      </c>
    </row>
    <row r="499" spans="1:7" ht="24" x14ac:dyDescent="0.25">
      <c r="A499" s="169" t="s">
        <v>287</v>
      </c>
      <c r="B499" s="170" t="s">
        <v>287</v>
      </c>
      <c r="C499" s="170"/>
      <c r="D499" s="169" t="s">
        <v>118</v>
      </c>
      <c r="E499" s="174">
        <v>1</v>
      </c>
      <c r="F499" s="175">
        <v>207</v>
      </c>
      <c r="G499" s="175">
        <f t="shared" si="28"/>
        <v>207</v>
      </c>
    </row>
    <row r="500" spans="1:7" ht="24" x14ac:dyDescent="0.25">
      <c r="A500" s="169" t="s">
        <v>287</v>
      </c>
      <c r="B500" s="170" t="s">
        <v>287</v>
      </c>
      <c r="C500" s="170" t="s">
        <v>128</v>
      </c>
      <c r="D500" s="169" t="s">
        <v>118</v>
      </c>
      <c r="E500" s="174">
        <v>7</v>
      </c>
      <c r="F500" s="175">
        <v>207</v>
      </c>
      <c r="G500" s="175">
        <f t="shared" si="28"/>
        <v>1449</v>
      </c>
    </row>
    <row r="501" spans="1:7" x14ac:dyDescent="0.25">
      <c r="A501" s="169" t="s">
        <v>287</v>
      </c>
      <c r="B501" s="170" t="s">
        <v>287</v>
      </c>
      <c r="C501" s="170"/>
      <c r="D501" s="169" t="s">
        <v>158</v>
      </c>
      <c r="E501" s="174">
        <v>25</v>
      </c>
      <c r="F501" s="175">
        <v>84</v>
      </c>
      <c r="G501" s="175">
        <f>E501*F501</f>
        <v>2100</v>
      </c>
    </row>
    <row r="502" spans="1:7" ht="15" customHeight="1" x14ac:dyDescent="0.25">
      <c r="A502" s="169" t="s">
        <v>287</v>
      </c>
      <c r="B502" s="170" t="s">
        <v>287</v>
      </c>
      <c r="C502" s="206"/>
      <c r="D502" s="170" t="s">
        <v>305</v>
      </c>
      <c r="E502" s="174">
        <v>1</v>
      </c>
      <c r="F502" s="175">
        <v>479</v>
      </c>
      <c r="G502" s="175">
        <f t="shared" ref="G502:G510" si="29">F502*E502</f>
        <v>479</v>
      </c>
    </row>
    <row r="503" spans="1:7" ht="15" customHeight="1" x14ac:dyDescent="0.25">
      <c r="A503" s="170" t="s">
        <v>287</v>
      </c>
      <c r="B503" s="170" t="s">
        <v>538</v>
      </c>
      <c r="C503" s="170"/>
      <c r="D503" s="169" t="s">
        <v>220</v>
      </c>
      <c r="E503" s="174">
        <v>1</v>
      </c>
      <c r="F503" s="175">
        <v>106.8</v>
      </c>
      <c r="G503" s="175">
        <f t="shared" si="29"/>
        <v>106.8</v>
      </c>
    </row>
    <row r="504" spans="1:7" ht="27.6" customHeight="1" x14ac:dyDescent="0.25">
      <c r="A504" s="170" t="s">
        <v>287</v>
      </c>
      <c r="B504" s="170" t="s">
        <v>538</v>
      </c>
      <c r="C504" s="170"/>
      <c r="D504" s="169" t="s">
        <v>234</v>
      </c>
      <c r="E504" s="174">
        <v>1</v>
      </c>
      <c r="F504" s="175">
        <v>300</v>
      </c>
      <c r="G504" s="175">
        <f t="shared" si="29"/>
        <v>300</v>
      </c>
    </row>
    <row r="505" spans="1:7" ht="15" customHeight="1" x14ac:dyDescent="0.25">
      <c r="A505" s="170" t="s">
        <v>287</v>
      </c>
      <c r="B505" s="170" t="s">
        <v>538</v>
      </c>
      <c r="C505" s="170"/>
      <c r="D505" s="169" t="s">
        <v>145</v>
      </c>
      <c r="E505" s="174">
        <v>1</v>
      </c>
      <c r="F505" s="175">
        <v>687.5</v>
      </c>
      <c r="G505" s="175">
        <f t="shared" si="29"/>
        <v>687.5</v>
      </c>
    </row>
    <row r="506" spans="1:7" ht="15" customHeight="1" x14ac:dyDescent="0.25">
      <c r="A506" s="170" t="s">
        <v>287</v>
      </c>
      <c r="B506" s="170" t="s">
        <v>538</v>
      </c>
      <c r="C506" s="170"/>
      <c r="D506" s="169" t="s">
        <v>225</v>
      </c>
      <c r="E506" s="174">
        <v>1</v>
      </c>
      <c r="F506" s="175">
        <v>687.5</v>
      </c>
      <c r="G506" s="175">
        <f t="shared" si="29"/>
        <v>687.5</v>
      </c>
    </row>
    <row r="507" spans="1:7" ht="15" customHeight="1" x14ac:dyDescent="0.25">
      <c r="A507" s="170" t="s">
        <v>287</v>
      </c>
      <c r="B507" s="170" t="s">
        <v>538</v>
      </c>
      <c r="C507" s="170"/>
      <c r="D507" s="169" t="s">
        <v>130</v>
      </c>
      <c r="E507" s="174">
        <v>1</v>
      </c>
      <c r="F507" s="175">
        <v>120</v>
      </c>
      <c r="G507" s="175">
        <f t="shared" si="29"/>
        <v>120</v>
      </c>
    </row>
    <row r="508" spans="1:7" ht="15" customHeight="1" x14ac:dyDescent="0.25">
      <c r="A508" s="170" t="s">
        <v>287</v>
      </c>
      <c r="B508" s="170" t="s">
        <v>538</v>
      </c>
      <c r="C508" s="170"/>
      <c r="D508" s="169" t="s">
        <v>200</v>
      </c>
      <c r="E508" s="174">
        <v>1</v>
      </c>
      <c r="F508" s="175">
        <v>925</v>
      </c>
      <c r="G508" s="175">
        <f t="shared" si="29"/>
        <v>925</v>
      </c>
    </row>
    <row r="509" spans="1:7" ht="15" customHeight="1" x14ac:dyDescent="0.25">
      <c r="A509" s="170" t="s">
        <v>287</v>
      </c>
      <c r="B509" s="170" t="s">
        <v>538</v>
      </c>
      <c r="C509" s="170"/>
      <c r="D509" s="169" t="s">
        <v>67</v>
      </c>
      <c r="E509" s="174">
        <v>1</v>
      </c>
      <c r="F509" s="175">
        <v>657</v>
      </c>
      <c r="G509" s="175">
        <f t="shared" si="29"/>
        <v>657</v>
      </c>
    </row>
    <row r="510" spans="1:7" ht="15" customHeight="1" x14ac:dyDescent="0.25">
      <c r="A510" s="170" t="s">
        <v>287</v>
      </c>
      <c r="B510" s="170" t="s">
        <v>538</v>
      </c>
      <c r="C510" s="170"/>
      <c r="D510" s="169" t="s">
        <v>118</v>
      </c>
      <c r="E510" s="174">
        <v>1</v>
      </c>
      <c r="F510" s="175">
        <v>207</v>
      </c>
      <c r="G510" s="175">
        <f t="shared" si="29"/>
        <v>207</v>
      </c>
    </row>
    <row r="511" spans="1:7" ht="24.75" customHeight="1" x14ac:dyDescent="0.25">
      <c r="A511" s="170" t="s">
        <v>287</v>
      </c>
      <c r="B511" s="170" t="s">
        <v>538</v>
      </c>
      <c r="C511" s="170"/>
      <c r="D511" s="169" t="s">
        <v>158</v>
      </c>
      <c r="E511" s="174">
        <v>25</v>
      </c>
      <c r="F511" s="175">
        <v>84</v>
      </c>
      <c r="G511" s="175">
        <f>E511*F511</f>
        <v>2100</v>
      </c>
    </row>
    <row r="512" spans="1:7" ht="15" customHeight="1" x14ac:dyDescent="0.25">
      <c r="A512" s="170" t="s">
        <v>287</v>
      </c>
      <c r="B512" s="170" t="s">
        <v>538</v>
      </c>
      <c r="C512" s="170"/>
      <c r="D512" s="169" t="s">
        <v>305</v>
      </c>
      <c r="E512" s="174">
        <v>1</v>
      </c>
      <c r="F512" s="175">
        <v>479</v>
      </c>
      <c r="G512" s="175">
        <f t="shared" ref="G512:G519" si="30">F512*E512</f>
        <v>479</v>
      </c>
    </row>
    <row r="513" spans="1:7" ht="15" customHeight="1" x14ac:dyDescent="0.25">
      <c r="A513" s="170" t="s">
        <v>287</v>
      </c>
      <c r="B513" s="170" t="s">
        <v>542</v>
      </c>
      <c r="C513" s="170"/>
      <c r="D513" s="169" t="s">
        <v>130</v>
      </c>
      <c r="E513" s="174">
        <v>1</v>
      </c>
      <c r="F513" s="175">
        <v>120</v>
      </c>
      <c r="G513" s="175">
        <f t="shared" si="30"/>
        <v>120</v>
      </c>
    </row>
    <row r="514" spans="1:7" ht="15" customHeight="1" x14ac:dyDescent="0.25">
      <c r="A514" s="170" t="s">
        <v>287</v>
      </c>
      <c r="B514" s="170" t="s">
        <v>542</v>
      </c>
      <c r="C514" s="170"/>
      <c r="D514" s="169" t="s">
        <v>252</v>
      </c>
      <c r="E514" s="174">
        <v>1</v>
      </c>
      <c r="F514" s="175">
        <v>711.75</v>
      </c>
      <c r="G514" s="175">
        <f t="shared" si="30"/>
        <v>711.75</v>
      </c>
    </row>
    <row r="515" spans="1:7" ht="22.5" customHeight="1" x14ac:dyDescent="0.25">
      <c r="A515" s="170" t="s">
        <v>287</v>
      </c>
      <c r="B515" s="170" t="s">
        <v>542</v>
      </c>
      <c r="C515" s="170"/>
      <c r="D515" s="169" t="s">
        <v>305</v>
      </c>
      <c r="E515" s="174">
        <v>1</v>
      </c>
      <c r="F515" s="175">
        <v>479</v>
      </c>
      <c r="G515" s="175">
        <f t="shared" si="30"/>
        <v>479</v>
      </c>
    </row>
    <row r="516" spans="1:7" ht="15" customHeight="1" x14ac:dyDescent="0.25">
      <c r="A516" s="170" t="s">
        <v>287</v>
      </c>
      <c r="B516" s="170" t="s">
        <v>540</v>
      </c>
      <c r="C516" s="170"/>
      <c r="D516" s="169" t="s">
        <v>145</v>
      </c>
      <c r="E516" s="174">
        <v>1</v>
      </c>
      <c r="F516" s="175">
        <v>687.5</v>
      </c>
      <c r="G516" s="175">
        <f t="shared" si="30"/>
        <v>687.5</v>
      </c>
    </row>
    <row r="517" spans="1:7" ht="15" customHeight="1" x14ac:dyDescent="0.25">
      <c r="A517" s="170" t="s">
        <v>287</v>
      </c>
      <c r="B517" s="170" t="s">
        <v>540</v>
      </c>
      <c r="C517" s="170"/>
      <c r="D517" s="169" t="s">
        <v>225</v>
      </c>
      <c r="E517" s="174">
        <v>1</v>
      </c>
      <c r="F517" s="175">
        <v>687.5</v>
      </c>
      <c r="G517" s="175">
        <f t="shared" si="30"/>
        <v>687.5</v>
      </c>
    </row>
    <row r="518" spans="1:7" ht="15" customHeight="1" x14ac:dyDescent="0.25">
      <c r="A518" s="170" t="s">
        <v>287</v>
      </c>
      <c r="B518" s="170" t="s">
        <v>540</v>
      </c>
      <c r="C518" s="170"/>
      <c r="D518" s="169" t="s">
        <v>130</v>
      </c>
      <c r="E518" s="174">
        <v>1</v>
      </c>
      <c r="F518" s="175">
        <v>120</v>
      </c>
      <c r="G518" s="175">
        <f t="shared" si="30"/>
        <v>120</v>
      </c>
    </row>
    <row r="519" spans="1:7" ht="15" customHeight="1" x14ac:dyDescent="0.25">
      <c r="A519" s="170" t="s">
        <v>287</v>
      </c>
      <c r="B519" s="170" t="s">
        <v>540</v>
      </c>
      <c r="C519" s="170"/>
      <c r="D519" s="169" t="s">
        <v>200</v>
      </c>
      <c r="E519" s="174">
        <v>1</v>
      </c>
      <c r="F519" s="175">
        <v>925</v>
      </c>
      <c r="G519" s="175">
        <f t="shared" si="30"/>
        <v>925</v>
      </c>
    </row>
    <row r="520" spans="1:7" ht="25.5" customHeight="1" x14ac:dyDescent="0.25">
      <c r="A520" s="170" t="s">
        <v>287</v>
      </c>
      <c r="B520" s="170" t="s">
        <v>540</v>
      </c>
      <c r="C520" s="170"/>
      <c r="D520" s="169" t="s">
        <v>158</v>
      </c>
      <c r="E520" s="174">
        <v>25</v>
      </c>
      <c r="F520" s="175">
        <v>84</v>
      </c>
      <c r="G520" s="175">
        <f>E520*F520</f>
        <v>2100</v>
      </c>
    </row>
    <row r="521" spans="1:7" ht="15" customHeight="1" x14ac:dyDescent="0.25">
      <c r="A521" s="170" t="s">
        <v>287</v>
      </c>
      <c r="B521" s="170" t="s">
        <v>540</v>
      </c>
      <c r="C521" s="170"/>
      <c r="D521" s="169" t="s">
        <v>305</v>
      </c>
      <c r="E521" s="174">
        <v>1</v>
      </c>
      <c r="F521" s="175">
        <v>479</v>
      </c>
      <c r="G521" s="175">
        <f t="shared" ref="G521:G527" si="31">F521*E521</f>
        <v>479</v>
      </c>
    </row>
    <row r="522" spans="1:7" ht="15" customHeight="1" x14ac:dyDescent="0.25">
      <c r="A522" s="169" t="s">
        <v>287</v>
      </c>
      <c r="B522" s="170" t="s">
        <v>497</v>
      </c>
      <c r="C522" s="170"/>
      <c r="D522" s="169" t="s">
        <v>234</v>
      </c>
      <c r="E522" s="174">
        <v>1</v>
      </c>
      <c r="F522" s="175">
        <v>300</v>
      </c>
      <c r="G522" s="175">
        <f t="shared" si="31"/>
        <v>300</v>
      </c>
    </row>
    <row r="523" spans="1:7" ht="15" customHeight="1" x14ac:dyDescent="0.25">
      <c r="A523" s="169" t="s">
        <v>287</v>
      </c>
      <c r="B523" s="170" t="s">
        <v>497</v>
      </c>
      <c r="C523" s="170"/>
      <c r="D523" s="169" t="s">
        <v>252</v>
      </c>
      <c r="E523" s="174">
        <v>1</v>
      </c>
      <c r="F523" s="175">
        <v>711.75</v>
      </c>
      <c r="G523" s="175">
        <f t="shared" si="31"/>
        <v>711.75</v>
      </c>
    </row>
    <row r="524" spans="1:7" ht="44.45" customHeight="1" x14ac:dyDescent="0.25">
      <c r="A524" s="169" t="s">
        <v>287</v>
      </c>
      <c r="B524" s="170" t="s">
        <v>497</v>
      </c>
      <c r="C524" s="170"/>
      <c r="D524" s="169" t="s">
        <v>305</v>
      </c>
      <c r="E524" s="174">
        <v>1</v>
      </c>
      <c r="F524" s="175">
        <v>479</v>
      </c>
      <c r="G524" s="175">
        <f t="shared" si="31"/>
        <v>479</v>
      </c>
    </row>
    <row r="525" spans="1:7" ht="44.45" customHeight="1" x14ac:dyDescent="0.25">
      <c r="A525" s="169" t="s">
        <v>287</v>
      </c>
      <c r="B525" s="170" t="s">
        <v>539</v>
      </c>
      <c r="C525" s="170"/>
      <c r="D525" s="169" t="s">
        <v>225</v>
      </c>
      <c r="E525" s="174">
        <v>1</v>
      </c>
      <c r="F525" s="175">
        <v>687.5</v>
      </c>
      <c r="G525" s="175">
        <f t="shared" si="31"/>
        <v>687.5</v>
      </c>
    </row>
    <row r="526" spans="1:7" ht="44.45" customHeight="1" x14ac:dyDescent="0.25">
      <c r="A526" s="169" t="s">
        <v>287</v>
      </c>
      <c r="B526" s="170" t="s">
        <v>539</v>
      </c>
      <c r="C526" s="170"/>
      <c r="D526" s="169" t="s">
        <v>130</v>
      </c>
      <c r="E526" s="174">
        <v>1</v>
      </c>
      <c r="F526" s="175">
        <v>120</v>
      </c>
      <c r="G526" s="175">
        <f t="shared" si="31"/>
        <v>120</v>
      </c>
    </row>
    <row r="527" spans="1:7" ht="44.45" customHeight="1" x14ac:dyDescent="0.25">
      <c r="A527" s="169" t="s">
        <v>287</v>
      </c>
      <c r="B527" s="170" t="s">
        <v>539</v>
      </c>
      <c r="C527" s="170"/>
      <c r="D527" s="169" t="s">
        <v>200</v>
      </c>
      <c r="E527" s="174">
        <v>1</v>
      </c>
      <c r="F527" s="175">
        <v>925</v>
      </c>
      <c r="G527" s="175">
        <f t="shared" si="31"/>
        <v>925</v>
      </c>
    </row>
    <row r="528" spans="1:7" ht="44.45" customHeight="1" x14ac:dyDescent="0.25">
      <c r="A528" s="169" t="s">
        <v>287</v>
      </c>
      <c r="B528" s="170" t="s">
        <v>539</v>
      </c>
      <c r="C528" s="170"/>
      <c r="D528" s="169" t="s">
        <v>158</v>
      </c>
      <c r="E528" s="174">
        <v>25</v>
      </c>
      <c r="F528" s="175">
        <v>84</v>
      </c>
      <c r="G528" s="175">
        <f>E528*F528</f>
        <v>2100</v>
      </c>
    </row>
    <row r="529" spans="1:7" ht="44.45" customHeight="1" x14ac:dyDescent="0.25">
      <c r="A529" s="169" t="s">
        <v>287</v>
      </c>
      <c r="B529" s="170" t="s">
        <v>539</v>
      </c>
      <c r="C529" s="170"/>
      <c r="D529" s="169" t="s">
        <v>305</v>
      </c>
      <c r="E529" s="174">
        <v>1</v>
      </c>
      <c r="F529" s="175">
        <v>479</v>
      </c>
      <c r="G529" s="175">
        <f t="shared" ref="G529:G547" si="32">F529*E529</f>
        <v>479</v>
      </c>
    </row>
    <row r="530" spans="1:7" ht="37.9" customHeight="1" x14ac:dyDescent="0.25">
      <c r="A530" s="169" t="s">
        <v>287</v>
      </c>
      <c r="B530" s="170" t="s">
        <v>541</v>
      </c>
      <c r="C530" s="170"/>
      <c r="D530" s="169" t="s">
        <v>145</v>
      </c>
      <c r="E530" s="174">
        <v>1</v>
      </c>
      <c r="F530" s="175">
        <v>687.5</v>
      </c>
      <c r="G530" s="175">
        <f t="shared" si="32"/>
        <v>687.5</v>
      </c>
    </row>
    <row r="531" spans="1:7" x14ac:dyDescent="0.25">
      <c r="A531" s="169" t="s">
        <v>287</v>
      </c>
      <c r="B531" s="170" t="s">
        <v>541</v>
      </c>
      <c r="C531" s="170"/>
      <c r="D531" s="169" t="s">
        <v>130</v>
      </c>
      <c r="E531" s="174">
        <v>1</v>
      </c>
      <c r="F531" s="175">
        <v>120</v>
      </c>
      <c r="G531" s="175">
        <f t="shared" si="32"/>
        <v>120</v>
      </c>
    </row>
    <row r="532" spans="1:7" ht="28.15" customHeight="1" x14ac:dyDescent="0.25">
      <c r="A532" s="169" t="s">
        <v>287</v>
      </c>
      <c r="B532" s="170" t="s">
        <v>541</v>
      </c>
      <c r="C532" s="170"/>
      <c r="D532" s="169" t="s">
        <v>305</v>
      </c>
      <c r="E532" s="174">
        <v>1</v>
      </c>
      <c r="F532" s="175">
        <v>479</v>
      </c>
      <c r="G532" s="175">
        <f t="shared" si="32"/>
        <v>479</v>
      </c>
    </row>
    <row r="533" spans="1:7" x14ac:dyDescent="0.25">
      <c r="A533" s="169" t="s">
        <v>287</v>
      </c>
      <c r="B533" s="170" t="s">
        <v>544</v>
      </c>
      <c r="C533" s="170"/>
      <c r="D533" s="169" t="s">
        <v>220</v>
      </c>
      <c r="E533" s="174">
        <v>1</v>
      </c>
      <c r="F533" s="175">
        <v>106.8</v>
      </c>
      <c r="G533" s="175">
        <f t="shared" si="32"/>
        <v>106.8</v>
      </c>
    </row>
    <row r="534" spans="1:7" x14ac:dyDescent="0.25">
      <c r="A534" s="169" t="s">
        <v>287</v>
      </c>
      <c r="B534" s="170" t="s">
        <v>544</v>
      </c>
      <c r="C534" s="170"/>
      <c r="D534" s="169" t="s">
        <v>130</v>
      </c>
      <c r="E534" s="174">
        <v>1</v>
      </c>
      <c r="F534" s="175">
        <v>120</v>
      </c>
      <c r="G534" s="175">
        <f t="shared" si="32"/>
        <v>120</v>
      </c>
    </row>
    <row r="535" spans="1:7" x14ac:dyDescent="0.25">
      <c r="A535" s="169" t="s">
        <v>287</v>
      </c>
      <c r="B535" s="170" t="s">
        <v>544</v>
      </c>
      <c r="C535" s="170"/>
      <c r="D535" s="169" t="s">
        <v>305</v>
      </c>
      <c r="E535" s="174">
        <v>1</v>
      </c>
      <c r="F535" s="175">
        <v>479</v>
      </c>
      <c r="G535" s="175">
        <f t="shared" si="32"/>
        <v>479</v>
      </c>
    </row>
    <row r="536" spans="1:7" x14ac:dyDescent="0.25">
      <c r="A536" s="169" t="s">
        <v>287</v>
      </c>
      <c r="B536" s="170" t="s">
        <v>544</v>
      </c>
      <c r="C536" s="170"/>
      <c r="D536" s="169" t="s">
        <v>305</v>
      </c>
      <c r="E536" s="174">
        <v>1</v>
      </c>
      <c r="F536" s="175">
        <v>479</v>
      </c>
      <c r="G536" s="175">
        <f t="shared" si="32"/>
        <v>479</v>
      </c>
    </row>
    <row r="537" spans="1:7" ht="24" x14ac:dyDescent="0.25">
      <c r="A537" s="170" t="s">
        <v>287</v>
      </c>
      <c r="B537" s="170" t="s">
        <v>249</v>
      </c>
      <c r="C537" s="170" t="s">
        <v>248</v>
      </c>
      <c r="D537" s="177" t="s">
        <v>246</v>
      </c>
      <c r="E537" s="174">
        <v>2</v>
      </c>
      <c r="F537" s="186">
        <v>546</v>
      </c>
      <c r="G537" s="175">
        <f t="shared" si="32"/>
        <v>1092</v>
      </c>
    </row>
    <row r="538" spans="1:7" x14ac:dyDescent="0.25">
      <c r="A538" s="170" t="s">
        <v>287</v>
      </c>
      <c r="B538" s="170" t="s">
        <v>545</v>
      </c>
      <c r="C538" s="170"/>
      <c r="D538" s="169" t="s">
        <v>130</v>
      </c>
      <c r="E538" s="174">
        <v>1</v>
      </c>
      <c r="F538" s="175">
        <v>120</v>
      </c>
      <c r="G538" s="175">
        <f t="shared" si="32"/>
        <v>120</v>
      </c>
    </row>
    <row r="539" spans="1:7" x14ac:dyDescent="0.25">
      <c r="A539" s="170" t="s">
        <v>287</v>
      </c>
      <c r="B539" s="170" t="s">
        <v>545</v>
      </c>
      <c r="C539" s="170"/>
      <c r="D539" s="169" t="s">
        <v>305</v>
      </c>
      <c r="E539" s="174">
        <v>1</v>
      </c>
      <c r="F539" s="175">
        <v>479</v>
      </c>
      <c r="G539" s="175">
        <f t="shared" si="32"/>
        <v>479</v>
      </c>
    </row>
    <row r="540" spans="1:7" x14ac:dyDescent="0.25">
      <c r="A540" s="169" t="s">
        <v>287</v>
      </c>
      <c r="B540" s="170" t="s">
        <v>208</v>
      </c>
      <c r="C540" s="170"/>
      <c r="D540" s="169" t="s">
        <v>130</v>
      </c>
      <c r="E540" s="174">
        <v>1</v>
      </c>
      <c r="F540" s="175">
        <v>120</v>
      </c>
      <c r="G540" s="175">
        <f t="shared" si="32"/>
        <v>120</v>
      </c>
    </row>
    <row r="541" spans="1:7" x14ac:dyDescent="0.25">
      <c r="A541" s="169" t="s">
        <v>287</v>
      </c>
      <c r="B541" s="170" t="s">
        <v>208</v>
      </c>
      <c r="C541" s="170"/>
      <c r="D541" s="169" t="s">
        <v>130</v>
      </c>
      <c r="E541" s="174">
        <v>1</v>
      </c>
      <c r="F541" s="175">
        <v>120</v>
      </c>
      <c r="G541" s="175">
        <f t="shared" si="32"/>
        <v>120</v>
      </c>
    </row>
    <row r="542" spans="1:7" ht="24" x14ac:dyDescent="0.25">
      <c r="A542" s="169" t="s">
        <v>287</v>
      </c>
      <c r="B542" s="170" t="s">
        <v>208</v>
      </c>
      <c r="C542" s="170"/>
      <c r="D542" s="169" t="s">
        <v>252</v>
      </c>
      <c r="E542" s="174">
        <v>1</v>
      </c>
      <c r="F542" s="175">
        <v>711.75</v>
      </c>
      <c r="G542" s="175">
        <f t="shared" si="32"/>
        <v>711.75</v>
      </c>
    </row>
    <row r="543" spans="1:7" x14ac:dyDescent="0.25">
      <c r="A543" s="169" t="s">
        <v>287</v>
      </c>
      <c r="B543" s="170" t="s">
        <v>208</v>
      </c>
      <c r="C543" s="170"/>
      <c r="D543" s="169" t="s">
        <v>305</v>
      </c>
      <c r="E543" s="174">
        <v>1</v>
      </c>
      <c r="F543" s="175">
        <v>479</v>
      </c>
      <c r="G543" s="175">
        <f t="shared" si="32"/>
        <v>479</v>
      </c>
    </row>
    <row r="544" spans="1:7" x14ac:dyDescent="0.25">
      <c r="A544" s="169" t="s">
        <v>287</v>
      </c>
      <c r="B544" s="170" t="s">
        <v>186</v>
      </c>
      <c r="C544" s="170" t="s">
        <v>314</v>
      </c>
      <c r="D544" s="169" t="s">
        <v>220</v>
      </c>
      <c r="E544" s="174">
        <v>1</v>
      </c>
      <c r="F544" s="175">
        <v>106.8</v>
      </c>
      <c r="G544" s="175">
        <f t="shared" si="32"/>
        <v>106.8</v>
      </c>
    </row>
    <row r="545" spans="1:7" x14ac:dyDescent="0.25">
      <c r="A545" s="169" t="s">
        <v>287</v>
      </c>
      <c r="B545" s="170" t="s">
        <v>186</v>
      </c>
      <c r="C545" s="170"/>
      <c r="D545" s="169" t="s">
        <v>225</v>
      </c>
      <c r="E545" s="174">
        <v>1</v>
      </c>
      <c r="F545" s="175">
        <v>687.5</v>
      </c>
      <c r="G545" s="175">
        <f t="shared" si="32"/>
        <v>687.5</v>
      </c>
    </row>
    <row r="546" spans="1:7" x14ac:dyDescent="0.25">
      <c r="A546" s="169" t="s">
        <v>287</v>
      </c>
      <c r="B546" s="170" t="s">
        <v>186</v>
      </c>
      <c r="C546" s="170"/>
      <c r="D546" s="169" t="s">
        <v>200</v>
      </c>
      <c r="E546" s="174">
        <v>1</v>
      </c>
      <c r="F546" s="175">
        <v>925</v>
      </c>
      <c r="G546" s="175">
        <f t="shared" si="32"/>
        <v>925</v>
      </c>
    </row>
    <row r="547" spans="1:7" ht="24" x14ac:dyDescent="0.25">
      <c r="A547" s="169" t="s">
        <v>287</v>
      </c>
      <c r="B547" s="170" t="s">
        <v>186</v>
      </c>
      <c r="C547" s="170"/>
      <c r="D547" s="169" t="s">
        <v>118</v>
      </c>
      <c r="E547" s="174">
        <v>1</v>
      </c>
      <c r="F547" s="175">
        <v>207</v>
      </c>
      <c r="G547" s="175">
        <f t="shared" si="32"/>
        <v>207</v>
      </c>
    </row>
    <row r="548" spans="1:7" x14ac:dyDescent="0.25">
      <c r="A548" s="169" t="s">
        <v>287</v>
      </c>
      <c r="B548" s="170" t="s">
        <v>186</v>
      </c>
      <c r="C548" s="170"/>
      <c r="D548" s="169" t="s">
        <v>158</v>
      </c>
      <c r="E548" s="174">
        <v>25</v>
      </c>
      <c r="F548" s="175">
        <v>84</v>
      </c>
      <c r="G548" s="175">
        <f>E548*F548</f>
        <v>2100</v>
      </c>
    </row>
    <row r="549" spans="1:7" ht="24" x14ac:dyDescent="0.25">
      <c r="A549" s="169" t="s">
        <v>287</v>
      </c>
      <c r="B549" s="170" t="s">
        <v>186</v>
      </c>
      <c r="C549" s="170" t="s">
        <v>185</v>
      </c>
      <c r="D549" s="169" t="s">
        <v>176</v>
      </c>
      <c r="E549" s="174">
        <v>2</v>
      </c>
      <c r="F549" s="175">
        <v>207</v>
      </c>
      <c r="G549" s="175">
        <f>F549*E549</f>
        <v>414</v>
      </c>
    </row>
    <row r="550" spans="1:7" x14ac:dyDescent="0.25">
      <c r="A550" s="169" t="s">
        <v>287</v>
      </c>
      <c r="B550" s="170" t="s">
        <v>186</v>
      </c>
      <c r="C550" s="170"/>
      <c r="D550" s="169" t="s">
        <v>305</v>
      </c>
      <c r="E550" s="174">
        <v>1</v>
      </c>
      <c r="F550" s="175">
        <v>479</v>
      </c>
      <c r="G550" s="175">
        <f>F550*E550</f>
        <v>479</v>
      </c>
    </row>
    <row r="551" spans="1:7" x14ac:dyDescent="0.25">
      <c r="A551" s="169" t="s">
        <v>290</v>
      </c>
      <c r="B551" s="170" t="s">
        <v>249</v>
      </c>
      <c r="C551" s="170"/>
      <c r="D551" s="169" t="s">
        <v>130</v>
      </c>
      <c r="E551" s="174">
        <v>1</v>
      </c>
      <c r="F551" s="175">
        <v>120</v>
      </c>
      <c r="G551" s="175">
        <f>F551*E551</f>
        <v>120</v>
      </c>
    </row>
    <row r="552" spans="1:7" x14ac:dyDescent="0.25">
      <c r="A552" s="169" t="s">
        <v>290</v>
      </c>
      <c r="B552" s="170" t="s">
        <v>249</v>
      </c>
      <c r="C552" s="170" t="s">
        <v>135</v>
      </c>
      <c r="D552" s="169" t="s">
        <v>130</v>
      </c>
      <c r="E552" s="174">
        <v>3</v>
      </c>
      <c r="F552" s="175">
        <v>120</v>
      </c>
      <c r="G552" s="175">
        <f>F552*E552</f>
        <v>360</v>
      </c>
    </row>
    <row r="553" spans="1:7" x14ac:dyDescent="0.25">
      <c r="A553" s="179" t="s">
        <v>375</v>
      </c>
      <c r="B553" s="180"/>
      <c r="C553" s="180"/>
      <c r="D553" s="181"/>
      <c r="E553" s="182">
        <f>SUM(E481:E552)</f>
        <v>203</v>
      </c>
      <c r="F553" s="183"/>
      <c r="G553" s="184">
        <f>SUM(G481:G552)</f>
        <v>42074.400000000001</v>
      </c>
    </row>
    <row r="554" spans="1:7" x14ac:dyDescent="0.25">
      <c r="A554" s="169" t="s">
        <v>603</v>
      </c>
      <c r="B554" s="170" t="s">
        <v>604</v>
      </c>
      <c r="C554" s="170"/>
      <c r="D554" s="169" t="s">
        <v>15</v>
      </c>
      <c r="E554" s="174">
        <v>1</v>
      </c>
      <c r="F554" s="175">
        <v>1776</v>
      </c>
      <c r="G554" s="175">
        <f t="shared" ref="G554" si="33">F554*E554</f>
        <v>1776</v>
      </c>
    </row>
    <row r="555" spans="1:7" ht="24" x14ac:dyDescent="0.25">
      <c r="A555" s="169" t="s">
        <v>603</v>
      </c>
      <c r="B555" s="170" t="s">
        <v>604</v>
      </c>
      <c r="C555" s="170"/>
      <c r="D555" s="169" t="s">
        <v>246</v>
      </c>
      <c r="E555" s="174">
        <v>1</v>
      </c>
      <c r="F555" s="186">
        <v>546</v>
      </c>
      <c r="G555" s="175">
        <f t="shared" ref="G555:G561" si="34">F555*E555</f>
        <v>546</v>
      </c>
    </row>
    <row r="556" spans="1:7" x14ac:dyDescent="0.25">
      <c r="A556" s="169" t="s">
        <v>603</v>
      </c>
      <c r="B556" s="170" t="s">
        <v>604</v>
      </c>
      <c r="C556" s="170"/>
      <c r="D556" s="172" t="s">
        <v>164</v>
      </c>
      <c r="E556" s="174">
        <v>1</v>
      </c>
      <c r="F556" s="175">
        <v>537.20000000000005</v>
      </c>
      <c r="G556" s="175">
        <f t="shared" si="34"/>
        <v>537.20000000000005</v>
      </c>
    </row>
    <row r="557" spans="1:7" ht="24" x14ac:dyDescent="0.25">
      <c r="A557" s="169" t="s">
        <v>603</v>
      </c>
      <c r="B557" s="170" t="s">
        <v>605</v>
      </c>
      <c r="C557" s="170"/>
      <c r="D557" s="169" t="s">
        <v>246</v>
      </c>
      <c r="E557" s="174">
        <v>1</v>
      </c>
      <c r="F557" s="186">
        <v>546</v>
      </c>
      <c r="G557" s="175">
        <f t="shared" si="34"/>
        <v>546</v>
      </c>
    </row>
    <row r="558" spans="1:7" x14ac:dyDescent="0.25">
      <c r="A558" s="169" t="s">
        <v>603</v>
      </c>
      <c r="B558" s="170" t="s">
        <v>605</v>
      </c>
      <c r="C558" s="170"/>
      <c r="D558" s="172" t="s">
        <v>164</v>
      </c>
      <c r="E558" s="174">
        <v>3</v>
      </c>
      <c r="F558" s="175">
        <v>537.20000000000005</v>
      </c>
      <c r="G558" s="175">
        <f t="shared" si="34"/>
        <v>1611.6000000000001</v>
      </c>
    </row>
    <row r="559" spans="1:7" x14ac:dyDescent="0.25">
      <c r="A559" s="169" t="s">
        <v>603</v>
      </c>
      <c r="B559" s="170" t="s">
        <v>605</v>
      </c>
      <c r="C559" s="170"/>
      <c r="D559" s="169" t="s">
        <v>130</v>
      </c>
      <c r="E559" s="174">
        <v>1</v>
      </c>
      <c r="F559" s="175">
        <v>120</v>
      </c>
      <c r="G559" s="175">
        <f t="shared" si="34"/>
        <v>120</v>
      </c>
    </row>
    <row r="560" spans="1:7" ht="24" x14ac:dyDescent="0.25">
      <c r="A560" s="169" t="s">
        <v>603</v>
      </c>
      <c r="B560" s="170" t="s">
        <v>605</v>
      </c>
      <c r="C560" s="170"/>
      <c r="D560" s="169" t="s">
        <v>252</v>
      </c>
      <c r="E560" s="174">
        <v>1</v>
      </c>
      <c r="F560" s="175">
        <v>711.75</v>
      </c>
      <c r="G560" s="175">
        <f t="shared" si="34"/>
        <v>711.75</v>
      </c>
    </row>
    <row r="561" spans="1:7" x14ac:dyDescent="0.25">
      <c r="A561" s="169" t="s">
        <v>603</v>
      </c>
      <c r="B561" s="170" t="s">
        <v>605</v>
      </c>
      <c r="C561" s="170"/>
      <c r="D561" s="169" t="s">
        <v>15</v>
      </c>
      <c r="E561" s="174">
        <v>1</v>
      </c>
      <c r="F561" s="175">
        <v>1776</v>
      </c>
      <c r="G561" s="175">
        <f t="shared" si="34"/>
        <v>1776</v>
      </c>
    </row>
    <row r="562" spans="1:7" x14ac:dyDescent="0.25">
      <c r="A562" s="169" t="s">
        <v>603</v>
      </c>
      <c r="B562" s="170" t="s">
        <v>605</v>
      </c>
      <c r="C562" s="170"/>
      <c r="D562" s="169" t="s">
        <v>158</v>
      </c>
      <c r="E562" s="174">
        <v>50</v>
      </c>
      <c r="F562" s="175">
        <v>84</v>
      </c>
      <c r="G562" s="175">
        <f>E562*F562</f>
        <v>4200</v>
      </c>
    </row>
    <row r="563" spans="1:7" ht="24" x14ac:dyDescent="0.25">
      <c r="A563" s="169" t="s">
        <v>603</v>
      </c>
      <c r="B563" s="170" t="s">
        <v>607</v>
      </c>
      <c r="C563" s="170" t="s">
        <v>609</v>
      </c>
      <c r="D563" s="169" t="s">
        <v>246</v>
      </c>
      <c r="E563" s="174">
        <v>10</v>
      </c>
      <c r="F563" s="186">
        <v>546</v>
      </c>
      <c r="G563" s="175">
        <f t="shared" ref="G563:G570" si="35">F563*E563</f>
        <v>5460</v>
      </c>
    </row>
    <row r="564" spans="1:7" x14ac:dyDescent="0.25">
      <c r="A564" s="169" t="s">
        <v>603</v>
      </c>
      <c r="B564" s="170" t="s">
        <v>607</v>
      </c>
      <c r="C564" s="170"/>
      <c r="D564" s="169" t="s">
        <v>225</v>
      </c>
      <c r="E564" s="174">
        <v>1</v>
      </c>
      <c r="F564" s="175">
        <v>687.5</v>
      </c>
      <c r="G564" s="175">
        <f t="shared" si="35"/>
        <v>687.5</v>
      </c>
    </row>
    <row r="565" spans="1:7" x14ac:dyDescent="0.25">
      <c r="A565" s="169" t="s">
        <v>603</v>
      </c>
      <c r="B565" s="170" t="s">
        <v>607</v>
      </c>
      <c r="C565" s="170" t="s">
        <v>608</v>
      </c>
      <c r="D565" s="169" t="s">
        <v>164</v>
      </c>
      <c r="E565" s="174">
        <v>8</v>
      </c>
      <c r="F565" s="175">
        <v>537.20000000000005</v>
      </c>
      <c r="G565" s="175">
        <f t="shared" si="35"/>
        <v>4297.6000000000004</v>
      </c>
    </row>
    <row r="566" spans="1:7" x14ac:dyDescent="0.25">
      <c r="A566" s="169" t="s">
        <v>603</v>
      </c>
      <c r="B566" s="170" t="s">
        <v>607</v>
      </c>
      <c r="C566" s="170"/>
      <c r="D566" s="169" t="s">
        <v>15</v>
      </c>
      <c r="E566" s="174">
        <v>2</v>
      </c>
      <c r="F566" s="175">
        <v>1776</v>
      </c>
      <c r="G566" s="175">
        <f t="shared" si="35"/>
        <v>3552</v>
      </c>
    </row>
    <row r="567" spans="1:7" x14ac:dyDescent="0.25">
      <c r="A567" s="169" t="s">
        <v>603</v>
      </c>
      <c r="B567" s="170" t="s">
        <v>607</v>
      </c>
      <c r="C567" s="170"/>
      <c r="D567" s="172" t="s">
        <v>305</v>
      </c>
      <c r="E567" s="174">
        <v>5</v>
      </c>
      <c r="F567" s="175">
        <v>479</v>
      </c>
      <c r="G567" s="175">
        <f t="shared" si="35"/>
        <v>2395</v>
      </c>
    </row>
    <row r="568" spans="1:7" ht="24" x14ac:dyDescent="0.25">
      <c r="A568" s="169" t="s">
        <v>603</v>
      </c>
      <c r="B568" s="170" t="s">
        <v>606</v>
      </c>
      <c r="C568" s="170"/>
      <c r="D568" s="169" t="s">
        <v>246</v>
      </c>
      <c r="E568" s="174">
        <v>1</v>
      </c>
      <c r="F568" s="186">
        <v>546</v>
      </c>
      <c r="G568" s="175">
        <f t="shared" si="35"/>
        <v>546</v>
      </c>
    </row>
    <row r="569" spans="1:7" x14ac:dyDescent="0.25">
      <c r="A569" s="169" t="s">
        <v>603</v>
      </c>
      <c r="B569" s="170" t="s">
        <v>606</v>
      </c>
      <c r="C569" s="170"/>
      <c r="D569" s="172" t="s">
        <v>164</v>
      </c>
      <c r="E569" s="174">
        <v>4</v>
      </c>
      <c r="F569" s="175">
        <v>537.20000000000005</v>
      </c>
      <c r="G569" s="175">
        <f t="shared" si="35"/>
        <v>2148.8000000000002</v>
      </c>
    </row>
    <row r="570" spans="1:7" x14ac:dyDescent="0.25">
      <c r="A570" s="169" t="s">
        <v>603</v>
      </c>
      <c r="B570" s="170" t="s">
        <v>606</v>
      </c>
      <c r="C570" s="170" t="s">
        <v>610</v>
      </c>
      <c r="D570" s="169" t="s">
        <v>15</v>
      </c>
      <c r="E570" s="174">
        <v>1</v>
      </c>
      <c r="F570" s="175">
        <v>1776</v>
      </c>
      <c r="G570" s="175">
        <f t="shared" si="35"/>
        <v>1776</v>
      </c>
    </row>
    <row r="571" spans="1:7" x14ac:dyDescent="0.25">
      <c r="A571" s="179" t="s">
        <v>602</v>
      </c>
      <c r="B571" s="180"/>
      <c r="C571" s="180"/>
      <c r="D571" s="181"/>
      <c r="E571" s="182">
        <f>SUM(E554:E570)</f>
        <v>92</v>
      </c>
      <c r="F571" s="183"/>
      <c r="G571" s="184">
        <f>SUM(G554:G570)</f>
        <v>32687.45</v>
      </c>
    </row>
    <row r="572" spans="1:7" x14ac:dyDescent="0.25">
      <c r="A572" s="169" t="s">
        <v>46</v>
      </c>
      <c r="B572" s="170" t="s">
        <v>482</v>
      </c>
      <c r="C572" s="178" t="s">
        <v>485</v>
      </c>
      <c r="D572" s="169" t="s">
        <v>158</v>
      </c>
      <c r="E572" s="174">
        <v>25</v>
      </c>
      <c r="F572" s="175">
        <v>84</v>
      </c>
      <c r="G572" s="175">
        <f>E572*F572</f>
        <v>2100</v>
      </c>
    </row>
    <row r="573" spans="1:7" x14ac:dyDescent="0.25">
      <c r="A573" s="169" t="s">
        <v>46</v>
      </c>
      <c r="B573" s="170" t="s">
        <v>482</v>
      </c>
      <c r="C573" s="178" t="s">
        <v>483</v>
      </c>
      <c r="D573" s="169" t="s">
        <v>38</v>
      </c>
      <c r="E573" s="174">
        <v>1</v>
      </c>
      <c r="F573" s="175">
        <v>207</v>
      </c>
      <c r="G573" s="175">
        <f>F573*E573</f>
        <v>207</v>
      </c>
    </row>
    <row r="574" spans="1:7" x14ac:dyDescent="0.25">
      <c r="A574" s="169" t="s">
        <v>46</v>
      </c>
      <c r="B574" s="170" t="s">
        <v>482</v>
      </c>
      <c r="C574" s="178" t="s">
        <v>471</v>
      </c>
      <c r="D574" s="169" t="s">
        <v>234</v>
      </c>
      <c r="E574" s="174">
        <v>1</v>
      </c>
      <c r="F574" s="175">
        <v>300</v>
      </c>
      <c r="G574" s="175">
        <f>F574*E574</f>
        <v>300</v>
      </c>
    </row>
    <row r="575" spans="1:7" x14ac:dyDescent="0.25">
      <c r="A575" s="169" t="s">
        <v>46</v>
      </c>
      <c r="B575" s="170" t="s">
        <v>482</v>
      </c>
      <c r="C575" s="170"/>
      <c r="D575" s="169" t="s">
        <v>67</v>
      </c>
      <c r="E575" s="174">
        <v>1</v>
      </c>
      <c r="F575" s="175">
        <v>657</v>
      </c>
      <c r="G575" s="175">
        <f>F575*E575</f>
        <v>657</v>
      </c>
    </row>
    <row r="576" spans="1:7" x14ac:dyDescent="0.25">
      <c r="A576" s="169" t="s">
        <v>46</v>
      </c>
      <c r="B576" s="170" t="s">
        <v>46</v>
      </c>
      <c r="C576" s="170" t="s">
        <v>39</v>
      </c>
      <c r="D576" s="169" t="s">
        <v>38</v>
      </c>
      <c r="E576" s="174">
        <v>8</v>
      </c>
      <c r="F576" s="175">
        <v>207</v>
      </c>
      <c r="G576" s="175">
        <f>F576*E576</f>
        <v>1656</v>
      </c>
    </row>
    <row r="577" spans="1:9" x14ac:dyDescent="0.25">
      <c r="A577" s="169" t="s">
        <v>46</v>
      </c>
      <c r="B577" s="170" t="s">
        <v>46</v>
      </c>
      <c r="C577" s="170"/>
      <c r="D577" s="169" t="s">
        <v>158</v>
      </c>
      <c r="E577" s="174">
        <v>25</v>
      </c>
      <c r="F577" s="175">
        <v>84</v>
      </c>
      <c r="G577" s="175">
        <f>E577*F577</f>
        <v>2100</v>
      </c>
    </row>
    <row r="578" spans="1:9" x14ac:dyDescent="0.25">
      <c r="A578" s="169" t="s">
        <v>46</v>
      </c>
      <c r="B578" s="170" t="s">
        <v>46</v>
      </c>
      <c r="C578" s="170" t="s">
        <v>58</v>
      </c>
      <c r="D578" s="169" t="s">
        <v>305</v>
      </c>
      <c r="E578" s="174">
        <v>2</v>
      </c>
      <c r="F578" s="175">
        <v>479</v>
      </c>
      <c r="G578" s="175">
        <f>F578*E578</f>
        <v>958</v>
      </c>
    </row>
    <row r="579" spans="1:9" x14ac:dyDescent="0.25">
      <c r="A579" s="169" t="s">
        <v>46</v>
      </c>
      <c r="B579" s="170" t="s">
        <v>283</v>
      </c>
      <c r="C579" s="170"/>
      <c r="D579" s="169" t="s">
        <v>220</v>
      </c>
      <c r="E579" s="174">
        <v>1</v>
      </c>
      <c r="F579" s="175">
        <v>106.8</v>
      </c>
      <c r="G579" s="175">
        <f>F579*E579</f>
        <v>106.8</v>
      </c>
    </row>
    <row r="580" spans="1:9" x14ac:dyDescent="0.25">
      <c r="A580" s="169" t="s">
        <v>46</v>
      </c>
      <c r="B580" s="170" t="s">
        <v>283</v>
      </c>
      <c r="C580" s="170" t="s">
        <v>206</v>
      </c>
      <c r="D580" s="169" t="s">
        <v>200</v>
      </c>
      <c r="E580" s="174">
        <v>2</v>
      </c>
      <c r="F580" s="175">
        <v>925</v>
      </c>
      <c r="G580" s="175">
        <f>F580*E580</f>
        <v>1850</v>
      </c>
    </row>
    <row r="581" spans="1:9" x14ac:dyDescent="0.25">
      <c r="A581" s="169" t="s">
        <v>46</v>
      </c>
      <c r="B581" s="170" t="s">
        <v>283</v>
      </c>
      <c r="C581" s="170" t="s">
        <v>484</v>
      </c>
      <c r="D581" s="169" t="s">
        <v>158</v>
      </c>
      <c r="E581" s="174">
        <v>25</v>
      </c>
      <c r="F581" s="175">
        <v>84</v>
      </c>
      <c r="G581" s="175">
        <f>E581*F581</f>
        <v>2100</v>
      </c>
    </row>
    <row r="582" spans="1:9" x14ac:dyDescent="0.25">
      <c r="A582" s="169" t="s">
        <v>46</v>
      </c>
      <c r="B582" s="170" t="s">
        <v>283</v>
      </c>
      <c r="C582" s="170" t="s">
        <v>485</v>
      </c>
      <c r="D582" s="169" t="s">
        <v>176</v>
      </c>
      <c r="E582" s="174">
        <v>1</v>
      </c>
      <c r="F582" s="175">
        <v>207</v>
      </c>
      <c r="G582" s="175">
        <f t="shared" ref="G582:G587" si="36">F582*E582</f>
        <v>207</v>
      </c>
    </row>
    <row r="583" spans="1:9" x14ac:dyDescent="0.25">
      <c r="A583" s="169" t="s">
        <v>46</v>
      </c>
      <c r="B583" s="170" t="s">
        <v>283</v>
      </c>
      <c r="C583" s="170" t="s">
        <v>58</v>
      </c>
      <c r="D583" s="169" t="s">
        <v>305</v>
      </c>
      <c r="E583" s="174">
        <v>2</v>
      </c>
      <c r="F583" s="175">
        <v>479</v>
      </c>
      <c r="G583" s="175">
        <f t="shared" si="36"/>
        <v>958</v>
      </c>
    </row>
    <row r="584" spans="1:9" x14ac:dyDescent="0.25">
      <c r="A584" s="169" t="s">
        <v>46</v>
      </c>
      <c r="B584" s="170" t="s">
        <v>289</v>
      </c>
      <c r="C584" s="170" t="s">
        <v>206</v>
      </c>
      <c r="D584" s="169" t="s">
        <v>200</v>
      </c>
      <c r="E584" s="174">
        <v>2</v>
      </c>
      <c r="F584" s="175">
        <v>925</v>
      </c>
      <c r="G584" s="175">
        <f t="shared" si="36"/>
        <v>1850</v>
      </c>
    </row>
    <row r="585" spans="1:9" ht="24" x14ac:dyDescent="0.25">
      <c r="A585" s="169" t="s">
        <v>46</v>
      </c>
      <c r="B585" s="170" t="s">
        <v>289</v>
      </c>
      <c r="C585" s="170" t="s">
        <v>125</v>
      </c>
      <c r="D585" s="169" t="s">
        <v>118</v>
      </c>
      <c r="E585" s="174">
        <v>5</v>
      </c>
      <c r="F585" s="175">
        <v>207</v>
      </c>
      <c r="G585" s="175">
        <f t="shared" si="36"/>
        <v>1035</v>
      </c>
    </row>
    <row r="586" spans="1:9" x14ac:dyDescent="0.25">
      <c r="A586" s="169" t="s">
        <v>46</v>
      </c>
      <c r="B586" s="170" t="s">
        <v>289</v>
      </c>
      <c r="C586" s="170" t="s">
        <v>180</v>
      </c>
      <c r="D586" s="169" t="s">
        <v>176</v>
      </c>
      <c r="E586" s="174">
        <v>3</v>
      </c>
      <c r="F586" s="175">
        <v>207</v>
      </c>
      <c r="G586" s="175">
        <f t="shared" si="36"/>
        <v>621</v>
      </c>
    </row>
    <row r="587" spans="1:9" x14ac:dyDescent="0.25">
      <c r="A587" s="169" t="s">
        <v>46</v>
      </c>
      <c r="B587" s="170" t="s">
        <v>334</v>
      </c>
      <c r="C587" s="170" t="s">
        <v>206</v>
      </c>
      <c r="D587" s="169" t="s">
        <v>200</v>
      </c>
      <c r="E587" s="174">
        <v>2</v>
      </c>
      <c r="F587" s="175">
        <v>925</v>
      </c>
      <c r="G587" s="175">
        <f t="shared" si="36"/>
        <v>1850</v>
      </c>
    </row>
    <row r="588" spans="1:9" x14ac:dyDescent="0.25">
      <c r="A588" s="179" t="s">
        <v>376</v>
      </c>
      <c r="B588" s="180"/>
      <c r="C588" s="180"/>
      <c r="D588" s="181"/>
      <c r="E588" s="182">
        <f>SUM(E572:E587)</f>
        <v>106</v>
      </c>
      <c r="F588" s="183"/>
      <c r="G588" s="184">
        <f>SUM(G572:G587)</f>
        <v>18555.8</v>
      </c>
    </row>
    <row r="589" spans="1:9" x14ac:dyDescent="0.25">
      <c r="A589" s="169" t="s">
        <v>510</v>
      </c>
      <c r="B589" s="208" t="s">
        <v>512</v>
      </c>
      <c r="C589" s="170"/>
      <c r="D589" s="169" t="s">
        <v>164</v>
      </c>
      <c r="E589" s="174">
        <v>1</v>
      </c>
      <c r="F589" s="175">
        <v>537.20000000000005</v>
      </c>
      <c r="G589" s="175">
        <f t="shared" ref="G589:G594" si="37">F589*E589</f>
        <v>537.20000000000005</v>
      </c>
    </row>
    <row r="590" spans="1:9" x14ac:dyDescent="0.25">
      <c r="A590" s="169" t="s">
        <v>510</v>
      </c>
      <c r="B590" s="208" t="s">
        <v>512</v>
      </c>
      <c r="C590" s="170"/>
      <c r="D590" s="169" t="s">
        <v>220</v>
      </c>
      <c r="E590" s="174">
        <v>1</v>
      </c>
      <c r="F590" s="175">
        <v>106.8</v>
      </c>
      <c r="G590" s="175">
        <f t="shared" si="37"/>
        <v>106.8</v>
      </c>
      <c r="I590" s="96"/>
    </row>
    <row r="591" spans="1:9" x14ac:dyDescent="0.25">
      <c r="A591" s="169" t="s">
        <v>510</v>
      </c>
      <c r="B591" s="208" t="s">
        <v>512</v>
      </c>
      <c r="C591" s="170"/>
      <c r="D591" s="169" t="s">
        <v>38</v>
      </c>
      <c r="E591" s="174">
        <v>1</v>
      </c>
      <c r="F591" s="175">
        <v>207</v>
      </c>
      <c r="G591" s="175">
        <f t="shared" si="37"/>
        <v>207</v>
      </c>
      <c r="I591" s="96"/>
    </row>
    <row r="592" spans="1:9" x14ac:dyDescent="0.25">
      <c r="A592" s="169" t="s">
        <v>510</v>
      </c>
      <c r="B592" s="208" t="s">
        <v>512</v>
      </c>
      <c r="C592" s="170"/>
      <c r="D592" s="169" t="s">
        <v>200</v>
      </c>
      <c r="E592" s="174">
        <v>1</v>
      </c>
      <c r="F592" s="175">
        <v>925</v>
      </c>
      <c r="G592" s="175">
        <f t="shared" si="37"/>
        <v>925</v>
      </c>
    </row>
    <row r="593" spans="1:9" ht="24" x14ac:dyDescent="0.25">
      <c r="A593" s="169" t="s">
        <v>510</v>
      </c>
      <c r="B593" s="208" t="s">
        <v>512</v>
      </c>
      <c r="C593" s="170"/>
      <c r="D593" s="169" t="s">
        <v>252</v>
      </c>
      <c r="E593" s="174">
        <v>1</v>
      </c>
      <c r="F593" s="175">
        <v>711.75</v>
      </c>
      <c r="G593" s="175">
        <f t="shared" si="37"/>
        <v>711.75</v>
      </c>
      <c r="I593" s="96"/>
    </row>
    <row r="594" spans="1:9" ht="24" x14ac:dyDescent="0.25">
      <c r="A594" s="169" t="s">
        <v>510</v>
      </c>
      <c r="B594" s="208" t="s">
        <v>512</v>
      </c>
      <c r="C594" s="170"/>
      <c r="D594" s="169" t="s">
        <v>118</v>
      </c>
      <c r="E594" s="174">
        <v>1</v>
      </c>
      <c r="F594" s="175">
        <v>207</v>
      </c>
      <c r="G594" s="175">
        <f t="shared" si="37"/>
        <v>207</v>
      </c>
    </row>
    <row r="595" spans="1:9" x14ac:dyDescent="0.25">
      <c r="A595" s="169" t="s">
        <v>510</v>
      </c>
      <c r="B595" s="208" t="s">
        <v>512</v>
      </c>
      <c r="C595" s="170"/>
      <c r="D595" s="169" t="s">
        <v>158</v>
      </c>
      <c r="E595" s="174">
        <v>25</v>
      </c>
      <c r="F595" s="175">
        <v>84</v>
      </c>
      <c r="G595" s="175">
        <f>E595*F595</f>
        <v>2100</v>
      </c>
    </row>
    <row r="596" spans="1:9" x14ac:dyDescent="0.25">
      <c r="A596" s="169" t="s">
        <v>510</v>
      </c>
      <c r="B596" s="208" t="s">
        <v>512</v>
      </c>
      <c r="C596" s="170"/>
      <c r="D596" s="169" t="s">
        <v>176</v>
      </c>
      <c r="E596" s="174">
        <v>1</v>
      </c>
      <c r="F596" s="175">
        <v>207</v>
      </c>
      <c r="G596" s="175">
        <f t="shared" ref="G596:G606" si="38">F596*E596</f>
        <v>207</v>
      </c>
    </row>
    <row r="597" spans="1:9" x14ac:dyDescent="0.25">
      <c r="A597" s="169" t="s">
        <v>510</v>
      </c>
      <c r="B597" s="208" t="s">
        <v>514</v>
      </c>
      <c r="C597" s="170"/>
      <c r="D597" s="169" t="s">
        <v>220</v>
      </c>
      <c r="E597" s="174">
        <v>1</v>
      </c>
      <c r="F597" s="175">
        <v>106.8</v>
      </c>
      <c r="G597" s="175">
        <f t="shared" si="38"/>
        <v>106.8</v>
      </c>
    </row>
    <row r="598" spans="1:9" x14ac:dyDescent="0.25">
      <c r="A598" s="169" t="s">
        <v>510</v>
      </c>
      <c r="B598" s="208" t="s">
        <v>514</v>
      </c>
      <c r="C598" s="170"/>
      <c r="D598" s="169" t="s">
        <v>164</v>
      </c>
      <c r="E598" s="174">
        <v>1</v>
      </c>
      <c r="F598" s="175">
        <v>537.20000000000005</v>
      </c>
      <c r="G598" s="175">
        <f t="shared" si="38"/>
        <v>537.20000000000005</v>
      </c>
    </row>
    <row r="599" spans="1:9" ht="24" x14ac:dyDescent="0.25">
      <c r="A599" s="169" t="s">
        <v>510</v>
      </c>
      <c r="B599" s="208" t="s">
        <v>514</v>
      </c>
      <c r="C599" s="170"/>
      <c r="D599" s="169" t="s">
        <v>252</v>
      </c>
      <c r="E599" s="174">
        <v>1</v>
      </c>
      <c r="F599" s="175">
        <v>711.75</v>
      </c>
      <c r="G599" s="175">
        <f t="shared" si="38"/>
        <v>711.75</v>
      </c>
    </row>
    <row r="600" spans="1:9" x14ac:dyDescent="0.25">
      <c r="A600" s="169" t="s">
        <v>510</v>
      </c>
      <c r="B600" s="208" t="s">
        <v>514</v>
      </c>
      <c r="C600" s="170"/>
      <c r="D600" s="169" t="s">
        <v>176</v>
      </c>
      <c r="E600" s="174">
        <v>1</v>
      </c>
      <c r="F600" s="175">
        <v>207</v>
      </c>
      <c r="G600" s="175">
        <f t="shared" si="38"/>
        <v>207</v>
      </c>
    </row>
    <row r="601" spans="1:9" x14ac:dyDescent="0.25">
      <c r="A601" s="169" t="s">
        <v>510</v>
      </c>
      <c r="B601" s="208" t="s">
        <v>515</v>
      </c>
      <c r="C601" s="170"/>
      <c r="D601" s="169" t="s">
        <v>220</v>
      </c>
      <c r="E601" s="174">
        <v>1</v>
      </c>
      <c r="F601" s="175">
        <v>106.8</v>
      </c>
      <c r="G601" s="175">
        <f t="shared" si="38"/>
        <v>106.8</v>
      </c>
    </row>
    <row r="602" spans="1:9" ht="18.600000000000001" customHeight="1" x14ac:dyDescent="0.25">
      <c r="A602" s="169" t="s">
        <v>510</v>
      </c>
      <c r="B602" s="208" t="s">
        <v>515</v>
      </c>
      <c r="C602" s="170"/>
      <c r="D602" s="169" t="s">
        <v>164</v>
      </c>
      <c r="E602" s="174">
        <v>1</v>
      </c>
      <c r="F602" s="175">
        <v>537.20000000000005</v>
      </c>
      <c r="G602" s="175">
        <f t="shared" si="38"/>
        <v>537.20000000000005</v>
      </c>
    </row>
    <row r="603" spans="1:9" ht="35.450000000000003" customHeight="1" x14ac:dyDescent="0.25">
      <c r="A603" s="169" t="s">
        <v>510</v>
      </c>
      <c r="B603" s="208" t="s">
        <v>515</v>
      </c>
      <c r="C603" s="170"/>
      <c r="D603" s="169" t="s">
        <v>252</v>
      </c>
      <c r="E603" s="174">
        <v>1</v>
      </c>
      <c r="F603" s="175">
        <v>711.75</v>
      </c>
      <c r="G603" s="175">
        <f t="shared" si="38"/>
        <v>711.75</v>
      </c>
    </row>
    <row r="604" spans="1:9" ht="14.45" customHeight="1" x14ac:dyDescent="0.25">
      <c r="A604" s="169" t="s">
        <v>510</v>
      </c>
      <c r="B604" s="208" t="s">
        <v>515</v>
      </c>
      <c r="C604" s="170"/>
      <c r="D604" s="169" t="s">
        <v>176</v>
      </c>
      <c r="E604" s="174">
        <v>1</v>
      </c>
      <c r="F604" s="175">
        <v>207</v>
      </c>
      <c r="G604" s="175">
        <f t="shared" si="38"/>
        <v>207</v>
      </c>
    </row>
    <row r="605" spans="1:9" ht="33" customHeight="1" x14ac:dyDescent="0.25">
      <c r="A605" s="169" t="s">
        <v>510</v>
      </c>
      <c r="B605" s="208" t="s">
        <v>516</v>
      </c>
      <c r="C605" s="170"/>
      <c r="D605" s="169" t="s">
        <v>220</v>
      </c>
      <c r="E605" s="174">
        <v>1</v>
      </c>
      <c r="F605" s="175">
        <v>106.8</v>
      </c>
      <c r="G605" s="175">
        <f t="shared" si="38"/>
        <v>106.8</v>
      </c>
    </row>
    <row r="606" spans="1:9" ht="32.450000000000003" customHeight="1" x14ac:dyDescent="0.25">
      <c r="A606" s="169" t="s">
        <v>510</v>
      </c>
      <c r="B606" s="208" t="s">
        <v>516</v>
      </c>
      <c r="C606" s="170"/>
      <c r="D606" s="169" t="s">
        <v>252</v>
      </c>
      <c r="E606" s="174">
        <v>1</v>
      </c>
      <c r="F606" s="175">
        <v>711.75</v>
      </c>
      <c r="G606" s="175">
        <f t="shared" si="38"/>
        <v>711.75</v>
      </c>
    </row>
    <row r="607" spans="1:9" ht="14.45" customHeight="1" x14ac:dyDescent="0.25">
      <c r="A607" s="169" t="s">
        <v>510</v>
      </c>
      <c r="B607" s="208" t="s">
        <v>516</v>
      </c>
      <c r="C607" s="170"/>
      <c r="D607" s="169" t="s">
        <v>158</v>
      </c>
      <c r="E607" s="174">
        <v>25</v>
      </c>
      <c r="F607" s="175">
        <v>84</v>
      </c>
      <c r="G607" s="175">
        <f>E607*F607</f>
        <v>2100</v>
      </c>
    </row>
    <row r="608" spans="1:9" ht="31.9" customHeight="1" x14ac:dyDescent="0.25">
      <c r="A608" s="169" t="s">
        <v>510</v>
      </c>
      <c r="B608" s="208" t="s">
        <v>516</v>
      </c>
      <c r="C608" s="170"/>
      <c r="D608" s="169" t="s">
        <v>176</v>
      </c>
      <c r="E608" s="174">
        <v>1</v>
      </c>
      <c r="F608" s="175">
        <v>207</v>
      </c>
      <c r="G608" s="175">
        <f t="shared" ref="G608:G615" si="39">F608*E608</f>
        <v>207</v>
      </c>
    </row>
    <row r="609" spans="1:7" ht="14.45" customHeight="1" x14ac:dyDescent="0.25">
      <c r="A609" s="169" t="s">
        <v>510</v>
      </c>
      <c r="B609" s="209" t="s">
        <v>511</v>
      </c>
      <c r="C609" s="170"/>
      <c r="D609" s="169" t="s">
        <v>220</v>
      </c>
      <c r="E609" s="174">
        <v>1</v>
      </c>
      <c r="F609" s="175">
        <v>106.8</v>
      </c>
      <c r="G609" s="175">
        <f t="shared" si="39"/>
        <v>106.8</v>
      </c>
    </row>
    <row r="610" spans="1:7" x14ac:dyDescent="0.25">
      <c r="A610" s="169" t="s">
        <v>510</v>
      </c>
      <c r="B610" s="209" t="s">
        <v>511</v>
      </c>
      <c r="C610" s="170"/>
      <c r="D610" s="169" t="s">
        <v>38</v>
      </c>
      <c r="E610" s="174">
        <v>1</v>
      </c>
      <c r="F610" s="175">
        <v>207</v>
      </c>
      <c r="G610" s="175">
        <f t="shared" si="39"/>
        <v>207</v>
      </c>
    </row>
    <row r="611" spans="1:7" ht="27.6" customHeight="1" x14ac:dyDescent="0.25">
      <c r="A611" s="169" t="s">
        <v>510</v>
      </c>
      <c r="B611" s="209" t="s">
        <v>511</v>
      </c>
      <c r="C611" s="170"/>
      <c r="D611" s="169" t="s">
        <v>234</v>
      </c>
      <c r="E611" s="174">
        <v>1</v>
      </c>
      <c r="F611" s="175">
        <v>300</v>
      </c>
      <c r="G611" s="175">
        <f t="shared" si="39"/>
        <v>300</v>
      </c>
    </row>
    <row r="612" spans="1:7" ht="36.6" customHeight="1" x14ac:dyDescent="0.25">
      <c r="A612" s="169" t="s">
        <v>510</v>
      </c>
      <c r="B612" s="209" t="s">
        <v>511</v>
      </c>
      <c r="C612" s="170"/>
      <c r="D612" s="169" t="s">
        <v>225</v>
      </c>
      <c r="E612" s="174">
        <v>1</v>
      </c>
      <c r="F612" s="175">
        <v>687.5</v>
      </c>
      <c r="G612" s="175">
        <f t="shared" si="39"/>
        <v>687.5</v>
      </c>
    </row>
    <row r="613" spans="1:7" ht="31.9" customHeight="1" x14ac:dyDescent="0.25">
      <c r="A613" s="169" t="s">
        <v>510</v>
      </c>
      <c r="B613" s="209" t="s">
        <v>511</v>
      </c>
      <c r="C613" s="170"/>
      <c r="D613" s="169" t="s">
        <v>164</v>
      </c>
      <c r="E613" s="174">
        <v>1</v>
      </c>
      <c r="F613" s="175">
        <v>537.20000000000005</v>
      </c>
      <c r="G613" s="175">
        <f t="shared" si="39"/>
        <v>537.20000000000005</v>
      </c>
    </row>
    <row r="614" spans="1:7" ht="30.6" customHeight="1" x14ac:dyDescent="0.25">
      <c r="A614" s="169" t="s">
        <v>510</v>
      </c>
      <c r="B614" s="209" t="s">
        <v>511</v>
      </c>
      <c r="C614" s="170"/>
      <c r="D614" s="169" t="s">
        <v>252</v>
      </c>
      <c r="E614" s="174">
        <v>1</v>
      </c>
      <c r="F614" s="175">
        <v>711.75</v>
      </c>
      <c r="G614" s="175">
        <f t="shared" si="39"/>
        <v>711.75</v>
      </c>
    </row>
    <row r="615" spans="1:7" ht="30.6" customHeight="1" x14ac:dyDescent="0.25">
      <c r="A615" s="169" t="s">
        <v>510</v>
      </c>
      <c r="B615" s="209" t="s">
        <v>511</v>
      </c>
      <c r="C615" s="170"/>
      <c r="D615" s="169" t="s">
        <v>118</v>
      </c>
      <c r="E615" s="174">
        <v>1</v>
      </c>
      <c r="F615" s="175">
        <v>207</v>
      </c>
      <c r="G615" s="175">
        <f t="shared" si="39"/>
        <v>207</v>
      </c>
    </row>
    <row r="616" spans="1:7" ht="30.6" customHeight="1" x14ac:dyDescent="0.25">
      <c r="A616" s="169" t="s">
        <v>510</v>
      </c>
      <c r="B616" s="209" t="s">
        <v>511</v>
      </c>
      <c r="C616" s="170"/>
      <c r="D616" s="169" t="s">
        <v>158</v>
      </c>
      <c r="E616" s="174">
        <v>25</v>
      </c>
      <c r="F616" s="175">
        <v>84</v>
      </c>
      <c r="G616" s="175">
        <f>E616*F616</f>
        <v>2100</v>
      </c>
    </row>
    <row r="617" spans="1:7" ht="30.6" customHeight="1" x14ac:dyDescent="0.25">
      <c r="A617" s="169" t="s">
        <v>510</v>
      </c>
      <c r="B617" s="209" t="s">
        <v>511</v>
      </c>
      <c r="C617" s="170"/>
      <c r="D617" s="169" t="s">
        <v>176</v>
      </c>
      <c r="E617" s="174">
        <v>1</v>
      </c>
      <c r="F617" s="175">
        <v>207</v>
      </c>
      <c r="G617" s="175">
        <f>F617*E617</f>
        <v>207</v>
      </c>
    </row>
    <row r="618" spans="1:7" ht="36" customHeight="1" x14ac:dyDescent="0.25">
      <c r="A618" s="169" t="s">
        <v>510</v>
      </c>
      <c r="B618" s="209" t="s">
        <v>511</v>
      </c>
      <c r="C618" s="170"/>
      <c r="D618" s="169" t="s">
        <v>305</v>
      </c>
      <c r="E618" s="174">
        <v>1</v>
      </c>
      <c r="F618" s="175">
        <v>479</v>
      </c>
      <c r="G618" s="175">
        <f>F618*E618</f>
        <v>479</v>
      </c>
    </row>
    <row r="619" spans="1:7" ht="36" customHeight="1" x14ac:dyDescent="0.25">
      <c r="A619" s="169" t="s">
        <v>510</v>
      </c>
      <c r="B619" s="208" t="s">
        <v>517</v>
      </c>
      <c r="C619" s="170"/>
      <c r="D619" s="169" t="s">
        <v>220</v>
      </c>
      <c r="E619" s="174">
        <v>1</v>
      </c>
      <c r="F619" s="175">
        <v>106.8</v>
      </c>
      <c r="G619" s="175">
        <f>F619*E619</f>
        <v>106.8</v>
      </c>
    </row>
    <row r="620" spans="1:7" ht="36" customHeight="1" x14ac:dyDescent="0.25">
      <c r="A620" s="169" t="s">
        <v>510</v>
      </c>
      <c r="B620" s="208" t="s">
        <v>517</v>
      </c>
      <c r="C620" s="170"/>
      <c r="D620" s="169" t="s">
        <v>38</v>
      </c>
      <c r="E620" s="174">
        <v>1</v>
      </c>
      <c r="F620" s="175">
        <v>207</v>
      </c>
      <c r="G620" s="175">
        <f>F620*E620</f>
        <v>207</v>
      </c>
    </row>
    <row r="621" spans="1:7" ht="36" customHeight="1" x14ac:dyDescent="0.25">
      <c r="A621" s="169" t="s">
        <v>510</v>
      </c>
      <c r="B621" s="208" t="s">
        <v>517</v>
      </c>
      <c r="C621" s="170"/>
      <c r="D621" s="169" t="s">
        <v>225</v>
      </c>
      <c r="E621" s="174">
        <v>1</v>
      </c>
      <c r="F621" s="175">
        <v>687.5</v>
      </c>
      <c r="G621" s="175">
        <f>F621*E621</f>
        <v>687.5</v>
      </c>
    </row>
    <row r="622" spans="1:7" ht="36" customHeight="1" x14ac:dyDescent="0.25">
      <c r="A622" s="169" t="s">
        <v>510</v>
      </c>
      <c r="B622" s="208" t="s">
        <v>517</v>
      </c>
      <c r="C622" s="170"/>
      <c r="D622" s="169" t="s">
        <v>158</v>
      </c>
      <c r="E622" s="174">
        <v>25</v>
      </c>
      <c r="F622" s="175">
        <v>84</v>
      </c>
      <c r="G622" s="175">
        <f>E622*F622</f>
        <v>2100</v>
      </c>
    </row>
    <row r="623" spans="1:7" ht="14.45" customHeight="1" x14ac:dyDescent="0.25">
      <c r="A623" s="169" t="s">
        <v>510</v>
      </c>
      <c r="B623" s="208" t="s">
        <v>517</v>
      </c>
      <c r="C623" s="170"/>
      <c r="D623" s="169" t="s">
        <v>176</v>
      </c>
      <c r="E623" s="174">
        <v>1</v>
      </c>
      <c r="F623" s="175">
        <v>207</v>
      </c>
      <c r="G623" s="175">
        <f t="shared" ref="G623:G632" si="40">F623*E623</f>
        <v>207</v>
      </c>
    </row>
    <row r="624" spans="1:7" ht="43.9" customHeight="1" x14ac:dyDescent="0.25">
      <c r="A624" s="169" t="s">
        <v>510</v>
      </c>
      <c r="B624" s="208" t="s">
        <v>518</v>
      </c>
      <c r="C624" s="170"/>
      <c r="D624" s="169" t="s">
        <v>164</v>
      </c>
      <c r="E624" s="174">
        <v>1</v>
      </c>
      <c r="F624" s="175">
        <v>537.20000000000005</v>
      </c>
      <c r="G624" s="175">
        <f t="shared" si="40"/>
        <v>537.20000000000005</v>
      </c>
    </row>
    <row r="625" spans="1:7" ht="43.9" customHeight="1" x14ac:dyDescent="0.25">
      <c r="A625" s="169" t="s">
        <v>510</v>
      </c>
      <c r="B625" s="208" t="s">
        <v>518</v>
      </c>
      <c r="C625" s="170"/>
      <c r="D625" s="169" t="s">
        <v>252</v>
      </c>
      <c r="E625" s="174">
        <v>1</v>
      </c>
      <c r="F625" s="175">
        <v>711.75</v>
      </c>
      <c r="G625" s="175">
        <f t="shared" si="40"/>
        <v>711.75</v>
      </c>
    </row>
    <row r="626" spans="1:7" ht="24.6" customHeight="1" x14ac:dyDescent="0.25">
      <c r="A626" s="169" t="s">
        <v>510</v>
      </c>
      <c r="B626" s="208" t="s">
        <v>518</v>
      </c>
      <c r="C626" s="170"/>
      <c r="D626" s="169" t="s">
        <v>176</v>
      </c>
      <c r="E626" s="174">
        <v>1</v>
      </c>
      <c r="F626" s="175">
        <v>207</v>
      </c>
      <c r="G626" s="175">
        <f t="shared" si="40"/>
        <v>207</v>
      </c>
    </row>
    <row r="627" spans="1:7" ht="14.45" customHeight="1" x14ac:dyDescent="0.25">
      <c r="A627" s="169" t="s">
        <v>510</v>
      </c>
      <c r="B627" s="208" t="s">
        <v>519</v>
      </c>
      <c r="C627" s="170"/>
      <c r="D627" s="169" t="s">
        <v>220</v>
      </c>
      <c r="E627" s="174">
        <v>1</v>
      </c>
      <c r="F627" s="175">
        <v>106.8</v>
      </c>
      <c r="G627" s="175">
        <f t="shared" si="40"/>
        <v>106.8</v>
      </c>
    </row>
    <row r="628" spans="1:7" ht="28.5" customHeight="1" x14ac:dyDescent="0.25">
      <c r="A628" s="169" t="s">
        <v>510</v>
      </c>
      <c r="B628" s="208" t="s">
        <v>519</v>
      </c>
      <c r="C628" s="170"/>
      <c r="D628" s="169" t="s">
        <v>246</v>
      </c>
      <c r="E628" s="174">
        <v>1</v>
      </c>
      <c r="F628" s="186">
        <v>546</v>
      </c>
      <c r="G628" s="175">
        <f t="shared" si="40"/>
        <v>546</v>
      </c>
    </row>
    <row r="629" spans="1:7" x14ac:dyDescent="0.25">
      <c r="A629" s="169" t="s">
        <v>510</v>
      </c>
      <c r="B629" s="208" t="s">
        <v>519</v>
      </c>
      <c r="C629" s="170"/>
      <c r="D629" s="169" t="s">
        <v>38</v>
      </c>
      <c r="E629" s="174">
        <v>1</v>
      </c>
      <c r="F629" s="175">
        <v>207</v>
      </c>
      <c r="G629" s="175">
        <f t="shared" si="40"/>
        <v>207</v>
      </c>
    </row>
    <row r="630" spans="1:7" x14ac:dyDescent="0.25">
      <c r="A630" s="169" t="s">
        <v>510</v>
      </c>
      <c r="B630" s="208" t="s">
        <v>519</v>
      </c>
      <c r="C630" s="170"/>
      <c r="D630" s="169" t="s">
        <v>225</v>
      </c>
      <c r="E630" s="174">
        <v>1</v>
      </c>
      <c r="F630" s="175">
        <v>687.5</v>
      </c>
      <c r="G630" s="175">
        <f t="shared" si="40"/>
        <v>687.5</v>
      </c>
    </row>
    <row r="631" spans="1:7" ht="24" x14ac:dyDescent="0.25">
      <c r="A631" s="169" t="s">
        <v>510</v>
      </c>
      <c r="B631" s="208" t="s">
        <v>519</v>
      </c>
      <c r="C631" s="170"/>
      <c r="D631" s="169" t="s">
        <v>252</v>
      </c>
      <c r="E631" s="174">
        <v>1</v>
      </c>
      <c r="F631" s="175">
        <v>711.75</v>
      </c>
      <c r="G631" s="175">
        <f t="shared" si="40"/>
        <v>711.75</v>
      </c>
    </row>
    <row r="632" spans="1:7" ht="24" x14ac:dyDescent="0.25">
      <c r="A632" s="169" t="s">
        <v>510</v>
      </c>
      <c r="B632" s="208" t="s">
        <v>519</v>
      </c>
      <c r="C632" s="170"/>
      <c r="D632" s="169" t="s">
        <v>118</v>
      </c>
      <c r="E632" s="174">
        <v>1</v>
      </c>
      <c r="F632" s="175">
        <v>207</v>
      </c>
      <c r="G632" s="175">
        <f t="shared" si="40"/>
        <v>207</v>
      </c>
    </row>
    <row r="633" spans="1:7" x14ac:dyDescent="0.25">
      <c r="A633" s="169" t="s">
        <v>510</v>
      </c>
      <c r="B633" s="208" t="s">
        <v>519</v>
      </c>
      <c r="C633" s="170"/>
      <c r="D633" s="169" t="s">
        <v>158</v>
      </c>
      <c r="E633" s="174">
        <v>25</v>
      </c>
      <c r="F633" s="175">
        <v>84</v>
      </c>
      <c r="G633" s="175">
        <f>E633*F633</f>
        <v>2100</v>
      </c>
    </row>
    <row r="634" spans="1:7" x14ac:dyDescent="0.25">
      <c r="A634" s="169" t="s">
        <v>510</v>
      </c>
      <c r="B634" s="208" t="s">
        <v>519</v>
      </c>
      <c r="C634" s="170"/>
      <c r="D634" s="169" t="s">
        <v>176</v>
      </c>
      <c r="E634" s="174">
        <v>1</v>
      </c>
      <c r="F634" s="175">
        <v>207</v>
      </c>
      <c r="G634" s="175">
        <f t="shared" ref="G634:G639" si="41">F634*E634</f>
        <v>207</v>
      </c>
    </row>
    <row r="635" spans="1:7" x14ac:dyDescent="0.25">
      <c r="A635" s="169" t="s">
        <v>510</v>
      </c>
      <c r="B635" s="208" t="s">
        <v>520</v>
      </c>
      <c r="C635" s="170"/>
      <c r="D635" s="169" t="s">
        <v>220</v>
      </c>
      <c r="E635" s="174">
        <v>1</v>
      </c>
      <c r="F635" s="175">
        <v>106.8</v>
      </c>
      <c r="G635" s="175">
        <f t="shared" si="41"/>
        <v>106.8</v>
      </c>
    </row>
    <row r="636" spans="1:7" ht="24" x14ac:dyDescent="0.25">
      <c r="A636" s="169" t="s">
        <v>510</v>
      </c>
      <c r="B636" s="208" t="s">
        <v>520</v>
      </c>
      <c r="C636" s="170"/>
      <c r="D636" s="169" t="s">
        <v>145</v>
      </c>
      <c r="E636" s="174">
        <v>1</v>
      </c>
      <c r="F636" s="175">
        <v>687.5</v>
      </c>
      <c r="G636" s="175">
        <f t="shared" si="41"/>
        <v>687.5</v>
      </c>
    </row>
    <row r="637" spans="1:7" x14ac:dyDescent="0.25">
      <c r="A637" s="169" t="s">
        <v>510</v>
      </c>
      <c r="B637" s="208" t="s">
        <v>520</v>
      </c>
      <c r="C637" s="170"/>
      <c r="D637" s="169" t="s">
        <v>225</v>
      </c>
      <c r="E637" s="174">
        <v>1</v>
      </c>
      <c r="F637" s="175">
        <v>687.5</v>
      </c>
      <c r="G637" s="175">
        <f t="shared" si="41"/>
        <v>687.5</v>
      </c>
    </row>
    <row r="638" spans="1:7" ht="24" x14ac:dyDescent="0.25">
      <c r="A638" s="169" t="s">
        <v>510</v>
      </c>
      <c r="B638" s="208" t="s">
        <v>520</v>
      </c>
      <c r="C638" s="170"/>
      <c r="D638" s="169" t="s">
        <v>252</v>
      </c>
      <c r="E638" s="174">
        <v>1</v>
      </c>
      <c r="F638" s="175">
        <v>711.75</v>
      </c>
      <c r="G638" s="175">
        <f t="shared" si="41"/>
        <v>711.75</v>
      </c>
    </row>
    <row r="639" spans="1:7" ht="24" x14ac:dyDescent="0.25">
      <c r="A639" s="169" t="s">
        <v>510</v>
      </c>
      <c r="B639" s="208" t="s">
        <v>520</v>
      </c>
      <c r="C639" s="170"/>
      <c r="D639" s="169" t="s">
        <v>118</v>
      </c>
      <c r="E639" s="174">
        <v>1</v>
      </c>
      <c r="F639" s="175">
        <v>207</v>
      </c>
      <c r="G639" s="175">
        <f t="shared" si="41"/>
        <v>207</v>
      </c>
    </row>
    <row r="640" spans="1:7" x14ac:dyDescent="0.25">
      <c r="A640" s="169" t="s">
        <v>510</v>
      </c>
      <c r="B640" s="208" t="s">
        <v>520</v>
      </c>
      <c r="C640" s="170"/>
      <c r="D640" s="169" t="s">
        <v>158</v>
      </c>
      <c r="E640" s="174">
        <v>25</v>
      </c>
      <c r="F640" s="175">
        <v>84</v>
      </c>
      <c r="G640" s="175">
        <f>E640*F640</f>
        <v>2100</v>
      </c>
    </row>
    <row r="641" spans="1:7" x14ac:dyDescent="0.25">
      <c r="A641" s="169" t="s">
        <v>510</v>
      </c>
      <c r="B641" s="208" t="s">
        <v>520</v>
      </c>
      <c r="C641" s="170"/>
      <c r="D641" s="169" t="s">
        <v>176</v>
      </c>
      <c r="E641" s="174">
        <v>1</v>
      </c>
      <c r="F641" s="175">
        <v>207</v>
      </c>
      <c r="G641" s="175">
        <f t="shared" ref="G641:G652" si="42">F641*E641</f>
        <v>207</v>
      </c>
    </row>
    <row r="642" spans="1:7" x14ac:dyDescent="0.25">
      <c r="A642" s="169" t="s">
        <v>510</v>
      </c>
      <c r="B642" s="208" t="s">
        <v>487</v>
      </c>
      <c r="C642" s="170"/>
      <c r="D642" s="169" t="s">
        <v>225</v>
      </c>
      <c r="E642" s="174">
        <v>1</v>
      </c>
      <c r="F642" s="175">
        <v>687.5</v>
      </c>
      <c r="G642" s="175">
        <f t="shared" si="42"/>
        <v>687.5</v>
      </c>
    </row>
    <row r="643" spans="1:7" x14ac:dyDescent="0.25">
      <c r="A643" s="169" t="s">
        <v>510</v>
      </c>
      <c r="B643" s="208" t="s">
        <v>487</v>
      </c>
      <c r="C643" s="170"/>
      <c r="D643" s="169" t="s">
        <v>164</v>
      </c>
      <c r="E643" s="174">
        <v>1</v>
      </c>
      <c r="F643" s="175">
        <v>537.20000000000005</v>
      </c>
      <c r="G643" s="175">
        <f t="shared" si="42"/>
        <v>537.20000000000005</v>
      </c>
    </row>
    <row r="644" spans="1:7" ht="24" x14ac:dyDescent="0.25">
      <c r="A644" s="169" t="s">
        <v>510</v>
      </c>
      <c r="B644" s="208" t="s">
        <v>487</v>
      </c>
      <c r="C644" s="170"/>
      <c r="D644" s="169" t="s">
        <v>252</v>
      </c>
      <c r="E644" s="174">
        <v>1</v>
      </c>
      <c r="F644" s="175">
        <v>711.75</v>
      </c>
      <c r="G644" s="175">
        <f t="shared" si="42"/>
        <v>711.75</v>
      </c>
    </row>
    <row r="645" spans="1:7" x14ac:dyDescent="0.25">
      <c r="A645" s="169" t="s">
        <v>510</v>
      </c>
      <c r="B645" s="208" t="s">
        <v>487</v>
      </c>
      <c r="C645" s="170"/>
      <c r="D645" s="169" t="s">
        <v>67</v>
      </c>
      <c r="E645" s="174">
        <v>1</v>
      </c>
      <c r="F645" s="175">
        <v>657</v>
      </c>
      <c r="G645" s="175">
        <f t="shared" si="42"/>
        <v>657</v>
      </c>
    </row>
    <row r="646" spans="1:7" x14ac:dyDescent="0.25">
      <c r="A646" s="169" t="s">
        <v>510</v>
      </c>
      <c r="B646" s="208" t="s">
        <v>487</v>
      </c>
      <c r="C646" s="170"/>
      <c r="D646" s="169" t="s">
        <v>176</v>
      </c>
      <c r="E646" s="174">
        <v>1</v>
      </c>
      <c r="F646" s="175">
        <v>207</v>
      </c>
      <c r="G646" s="175">
        <f t="shared" si="42"/>
        <v>207</v>
      </c>
    </row>
    <row r="647" spans="1:7" x14ac:dyDescent="0.25">
      <c r="A647" s="169" t="s">
        <v>510</v>
      </c>
      <c r="B647" s="208" t="s">
        <v>522</v>
      </c>
      <c r="C647" s="170"/>
      <c r="D647" s="169" t="s">
        <v>225</v>
      </c>
      <c r="E647" s="174">
        <v>1</v>
      </c>
      <c r="F647" s="175">
        <v>687.5</v>
      </c>
      <c r="G647" s="175">
        <f t="shared" si="42"/>
        <v>687.5</v>
      </c>
    </row>
    <row r="648" spans="1:7" x14ac:dyDescent="0.25">
      <c r="A648" s="169" t="s">
        <v>510</v>
      </c>
      <c r="B648" s="208" t="s">
        <v>522</v>
      </c>
      <c r="C648" s="170"/>
      <c r="D648" s="169" t="s">
        <v>176</v>
      </c>
      <c r="E648" s="174">
        <v>1</v>
      </c>
      <c r="F648" s="175">
        <v>207</v>
      </c>
      <c r="G648" s="175">
        <f t="shared" si="42"/>
        <v>207</v>
      </c>
    </row>
    <row r="649" spans="1:7" x14ac:dyDescent="0.25">
      <c r="A649" s="169" t="s">
        <v>510</v>
      </c>
      <c r="B649" s="208" t="s">
        <v>521</v>
      </c>
      <c r="C649" s="170"/>
      <c r="D649" s="169" t="s">
        <v>225</v>
      </c>
      <c r="E649" s="174">
        <v>1</v>
      </c>
      <c r="F649" s="175">
        <v>687.5</v>
      </c>
      <c r="G649" s="175">
        <f t="shared" si="42"/>
        <v>687.5</v>
      </c>
    </row>
    <row r="650" spans="1:7" x14ac:dyDescent="0.25">
      <c r="A650" s="169" t="s">
        <v>510</v>
      </c>
      <c r="B650" s="208" t="s">
        <v>521</v>
      </c>
      <c r="C650" s="170"/>
      <c r="D650" s="169" t="s">
        <v>164</v>
      </c>
      <c r="E650" s="174">
        <v>1</v>
      </c>
      <c r="F650" s="175">
        <v>537.20000000000005</v>
      </c>
      <c r="G650" s="175">
        <f t="shared" si="42"/>
        <v>537.20000000000005</v>
      </c>
    </row>
    <row r="651" spans="1:7" ht="24" x14ac:dyDescent="0.25">
      <c r="A651" s="169" t="s">
        <v>510</v>
      </c>
      <c r="B651" s="208" t="s">
        <v>521</v>
      </c>
      <c r="C651" s="170"/>
      <c r="D651" s="169" t="s">
        <v>252</v>
      </c>
      <c r="E651" s="174">
        <v>1</v>
      </c>
      <c r="F651" s="175">
        <v>711.75</v>
      </c>
      <c r="G651" s="175">
        <f t="shared" si="42"/>
        <v>711.75</v>
      </c>
    </row>
    <row r="652" spans="1:7" ht="24" x14ac:dyDescent="0.25">
      <c r="A652" s="169" t="s">
        <v>510</v>
      </c>
      <c r="B652" s="208" t="s">
        <v>521</v>
      </c>
      <c r="C652" s="170"/>
      <c r="D652" s="169" t="s">
        <v>118</v>
      </c>
      <c r="E652" s="174">
        <v>1</v>
      </c>
      <c r="F652" s="175">
        <v>207</v>
      </c>
      <c r="G652" s="175">
        <f t="shared" si="42"/>
        <v>207</v>
      </c>
    </row>
    <row r="653" spans="1:7" x14ac:dyDescent="0.25">
      <c r="A653" s="169" t="s">
        <v>510</v>
      </c>
      <c r="B653" s="208" t="s">
        <v>521</v>
      </c>
      <c r="C653" s="170"/>
      <c r="D653" s="169" t="s">
        <v>158</v>
      </c>
      <c r="E653" s="174">
        <v>25</v>
      </c>
      <c r="F653" s="175">
        <v>84</v>
      </c>
      <c r="G653" s="175">
        <f>E653*F653</f>
        <v>2100</v>
      </c>
    </row>
    <row r="654" spans="1:7" x14ac:dyDescent="0.25">
      <c r="A654" s="169" t="s">
        <v>510</v>
      </c>
      <c r="B654" s="208" t="s">
        <v>521</v>
      </c>
      <c r="C654" s="170"/>
      <c r="D654" s="169" t="s">
        <v>176</v>
      </c>
      <c r="E654" s="174">
        <v>1</v>
      </c>
      <c r="F654" s="175">
        <v>207</v>
      </c>
      <c r="G654" s="175">
        <f t="shared" ref="G654:G660" si="43">F654*E654</f>
        <v>207</v>
      </c>
    </row>
    <row r="655" spans="1:7" x14ac:dyDescent="0.25">
      <c r="A655" s="169" t="s">
        <v>510</v>
      </c>
      <c r="B655" s="208" t="s">
        <v>523</v>
      </c>
      <c r="C655" s="170"/>
      <c r="D655" s="169" t="s">
        <v>220</v>
      </c>
      <c r="E655" s="174">
        <v>1</v>
      </c>
      <c r="F655" s="175">
        <v>106.8</v>
      </c>
      <c r="G655" s="175">
        <f t="shared" si="43"/>
        <v>106.8</v>
      </c>
    </row>
    <row r="656" spans="1:7" x14ac:dyDescent="0.25">
      <c r="A656" s="169" t="s">
        <v>510</v>
      </c>
      <c r="B656" s="208" t="s">
        <v>523</v>
      </c>
      <c r="C656" s="170"/>
      <c r="D656" s="169" t="s">
        <v>33</v>
      </c>
      <c r="E656" s="174">
        <v>1</v>
      </c>
      <c r="F656" s="175">
        <v>484</v>
      </c>
      <c r="G656" s="175">
        <f t="shared" si="43"/>
        <v>484</v>
      </c>
    </row>
    <row r="657" spans="1:7" ht="24" x14ac:dyDescent="0.25">
      <c r="A657" s="169" t="s">
        <v>510</v>
      </c>
      <c r="B657" s="208" t="s">
        <v>523</v>
      </c>
      <c r="C657" s="170"/>
      <c r="D657" s="169" t="s">
        <v>145</v>
      </c>
      <c r="E657" s="174">
        <v>1</v>
      </c>
      <c r="F657" s="175">
        <v>687.5</v>
      </c>
      <c r="G657" s="175">
        <f t="shared" si="43"/>
        <v>687.5</v>
      </c>
    </row>
    <row r="658" spans="1:7" x14ac:dyDescent="0.25">
      <c r="A658" s="169" t="s">
        <v>510</v>
      </c>
      <c r="B658" s="208" t="s">
        <v>523</v>
      </c>
      <c r="C658" s="170"/>
      <c r="D658" s="169" t="s">
        <v>225</v>
      </c>
      <c r="E658" s="174">
        <v>1</v>
      </c>
      <c r="F658" s="175">
        <v>687.5</v>
      </c>
      <c r="G658" s="175">
        <f t="shared" si="43"/>
        <v>687.5</v>
      </c>
    </row>
    <row r="659" spans="1:7" ht="24" x14ac:dyDescent="0.25">
      <c r="A659" s="169" t="s">
        <v>510</v>
      </c>
      <c r="B659" s="208" t="s">
        <v>523</v>
      </c>
      <c r="C659" s="170"/>
      <c r="D659" s="169" t="s">
        <v>252</v>
      </c>
      <c r="E659" s="174">
        <v>1</v>
      </c>
      <c r="F659" s="175">
        <v>711.75</v>
      </c>
      <c r="G659" s="175">
        <f t="shared" si="43"/>
        <v>711.75</v>
      </c>
    </row>
    <row r="660" spans="1:7" ht="24" x14ac:dyDescent="0.25">
      <c r="A660" s="169" t="s">
        <v>510</v>
      </c>
      <c r="B660" s="208" t="s">
        <v>523</v>
      </c>
      <c r="C660" s="170"/>
      <c r="D660" s="169" t="s">
        <v>118</v>
      </c>
      <c r="E660" s="174">
        <v>1</v>
      </c>
      <c r="F660" s="175">
        <v>207</v>
      </c>
      <c r="G660" s="175">
        <f t="shared" si="43"/>
        <v>207</v>
      </c>
    </row>
    <row r="661" spans="1:7" x14ac:dyDescent="0.25">
      <c r="A661" s="169" t="s">
        <v>510</v>
      </c>
      <c r="B661" s="208" t="s">
        <v>523</v>
      </c>
      <c r="C661" s="170"/>
      <c r="D661" s="169" t="s">
        <v>158</v>
      </c>
      <c r="E661" s="174">
        <v>25</v>
      </c>
      <c r="F661" s="175">
        <v>84</v>
      </c>
      <c r="G661" s="175">
        <f>E661*F661</f>
        <v>2100</v>
      </c>
    </row>
    <row r="662" spans="1:7" x14ac:dyDescent="0.25">
      <c r="A662" s="169" t="s">
        <v>510</v>
      </c>
      <c r="B662" s="208" t="s">
        <v>523</v>
      </c>
      <c r="C662" s="170"/>
      <c r="D662" s="169" t="s">
        <v>176</v>
      </c>
      <c r="E662" s="174">
        <v>1</v>
      </c>
      <c r="F662" s="175">
        <v>207</v>
      </c>
      <c r="G662" s="175">
        <f t="shared" ref="G662:G668" si="44">F662*E662</f>
        <v>207</v>
      </c>
    </row>
    <row r="663" spans="1:7" x14ac:dyDescent="0.25">
      <c r="A663" s="169" t="s">
        <v>510</v>
      </c>
      <c r="B663" s="208" t="s">
        <v>524</v>
      </c>
      <c r="C663" s="170"/>
      <c r="D663" s="169" t="s">
        <v>225</v>
      </c>
      <c r="E663" s="174">
        <v>1</v>
      </c>
      <c r="F663" s="175">
        <v>687.5</v>
      </c>
      <c r="G663" s="175">
        <f t="shared" si="44"/>
        <v>687.5</v>
      </c>
    </row>
    <row r="664" spans="1:7" x14ac:dyDescent="0.25">
      <c r="A664" s="169" t="s">
        <v>510</v>
      </c>
      <c r="B664" s="208" t="s">
        <v>524</v>
      </c>
      <c r="C664" s="170"/>
      <c r="D664" s="169" t="s">
        <v>176</v>
      </c>
      <c r="E664" s="174">
        <v>1</v>
      </c>
      <c r="F664" s="175">
        <v>207</v>
      </c>
      <c r="G664" s="175">
        <f t="shared" si="44"/>
        <v>207</v>
      </c>
    </row>
    <row r="665" spans="1:7" x14ac:dyDescent="0.25">
      <c r="A665" s="169" t="s">
        <v>510</v>
      </c>
      <c r="B665" s="208" t="s">
        <v>525</v>
      </c>
      <c r="C665" s="170"/>
      <c r="D665" s="169" t="s">
        <v>220</v>
      </c>
      <c r="E665" s="174">
        <v>1</v>
      </c>
      <c r="F665" s="175">
        <v>106.8</v>
      </c>
      <c r="G665" s="175">
        <f t="shared" si="44"/>
        <v>106.8</v>
      </c>
    </row>
    <row r="666" spans="1:7" x14ac:dyDescent="0.25">
      <c r="A666" s="169" t="s">
        <v>510</v>
      </c>
      <c r="B666" s="208" t="s">
        <v>525</v>
      </c>
      <c r="C666" s="170"/>
      <c r="D666" s="169" t="s">
        <v>38</v>
      </c>
      <c r="E666" s="174">
        <v>1</v>
      </c>
      <c r="F666" s="175">
        <v>207</v>
      </c>
      <c r="G666" s="175">
        <f t="shared" si="44"/>
        <v>207</v>
      </c>
    </row>
    <row r="667" spans="1:7" x14ac:dyDescent="0.25">
      <c r="A667" s="169" t="s">
        <v>510</v>
      </c>
      <c r="B667" s="208" t="s">
        <v>525</v>
      </c>
      <c r="C667" s="170"/>
      <c r="D667" s="169" t="s">
        <v>225</v>
      </c>
      <c r="E667" s="174">
        <v>1</v>
      </c>
      <c r="F667" s="175">
        <v>687.5</v>
      </c>
      <c r="G667" s="175">
        <f t="shared" si="44"/>
        <v>687.5</v>
      </c>
    </row>
    <row r="668" spans="1:7" x14ac:dyDescent="0.25">
      <c r="A668" s="169" t="s">
        <v>510</v>
      </c>
      <c r="B668" s="208" t="s">
        <v>525</v>
      </c>
      <c r="C668" s="170"/>
      <c r="D668" s="169" t="s">
        <v>164</v>
      </c>
      <c r="E668" s="174">
        <v>1</v>
      </c>
      <c r="F668" s="175">
        <v>537.20000000000005</v>
      </c>
      <c r="G668" s="175">
        <f t="shared" si="44"/>
        <v>537.20000000000005</v>
      </c>
    </row>
    <row r="669" spans="1:7" x14ac:dyDescent="0.25">
      <c r="A669" s="169" t="s">
        <v>510</v>
      </c>
      <c r="B669" s="208" t="s">
        <v>525</v>
      </c>
      <c r="C669" s="170"/>
      <c r="D669" s="169" t="s">
        <v>158</v>
      </c>
      <c r="E669" s="174">
        <v>25</v>
      </c>
      <c r="F669" s="175">
        <v>84</v>
      </c>
      <c r="G669" s="175">
        <f>E669*F669</f>
        <v>2100</v>
      </c>
    </row>
    <row r="670" spans="1:7" x14ac:dyDescent="0.25">
      <c r="A670" s="169" t="s">
        <v>510</v>
      </c>
      <c r="B670" s="208" t="s">
        <v>525</v>
      </c>
      <c r="C670" s="170"/>
      <c r="D670" s="169" t="s">
        <v>176</v>
      </c>
      <c r="E670" s="174">
        <v>1</v>
      </c>
      <c r="F670" s="175">
        <v>207</v>
      </c>
      <c r="G670" s="175">
        <f t="shared" ref="G670:G675" si="45">F670*E670</f>
        <v>207</v>
      </c>
    </row>
    <row r="671" spans="1:7" x14ac:dyDescent="0.25">
      <c r="A671" s="169" t="s">
        <v>510</v>
      </c>
      <c r="B671" s="208" t="s">
        <v>526</v>
      </c>
      <c r="C671" s="170"/>
      <c r="D671" s="169" t="s">
        <v>220</v>
      </c>
      <c r="E671" s="174">
        <v>1</v>
      </c>
      <c r="F671" s="175">
        <v>106.8</v>
      </c>
      <c r="G671" s="175">
        <f t="shared" si="45"/>
        <v>106.8</v>
      </c>
    </row>
    <row r="672" spans="1:7" x14ac:dyDescent="0.25">
      <c r="A672" s="169" t="s">
        <v>510</v>
      </c>
      <c r="B672" s="208" t="s">
        <v>526</v>
      </c>
      <c r="C672" s="170"/>
      <c r="D672" s="169" t="s">
        <v>38</v>
      </c>
      <c r="E672" s="174">
        <v>1</v>
      </c>
      <c r="F672" s="175">
        <v>207</v>
      </c>
      <c r="G672" s="175">
        <f t="shared" si="45"/>
        <v>207</v>
      </c>
    </row>
    <row r="673" spans="1:7" x14ac:dyDescent="0.25">
      <c r="A673" s="169" t="s">
        <v>510</v>
      </c>
      <c r="B673" s="208" t="s">
        <v>526</v>
      </c>
      <c r="C673" s="170"/>
      <c r="D673" s="169" t="s">
        <v>225</v>
      </c>
      <c r="E673" s="174">
        <v>1</v>
      </c>
      <c r="F673" s="175">
        <v>687.5</v>
      </c>
      <c r="G673" s="175">
        <f t="shared" si="45"/>
        <v>687.5</v>
      </c>
    </row>
    <row r="674" spans="1:7" x14ac:dyDescent="0.25">
      <c r="A674" s="169" t="s">
        <v>510</v>
      </c>
      <c r="B674" s="208" t="s">
        <v>526</v>
      </c>
      <c r="C674" s="170"/>
      <c r="D674" s="169" t="s">
        <v>164</v>
      </c>
      <c r="E674" s="174">
        <v>1</v>
      </c>
      <c r="F674" s="175">
        <v>537.20000000000005</v>
      </c>
      <c r="G674" s="175">
        <f t="shared" si="45"/>
        <v>537.20000000000005</v>
      </c>
    </row>
    <row r="675" spans="1:7" ht="24" x14ac:dyDescent="0.25">
      <c r="A675" s="169" t="s">
        <v>510</v>
      </c>
      <c r="B675" s="208" t="s">
        <v>526</v>
      </c>
      <c r="C675" s="170"/>
      <c r="D675" s="169" t="s">
        <v>118</v>
      </c>
      <c r="E675" s="174">
        <v>1</v>
      </c>
      <c r="F675" s="175">
        <v>207</v>
      </c>
      <c r="G675" s="175">
        <f t="shared" si="45"/>
        <v>207</v>
      </c>
    </row>
    <row r="676" spans="1:7" x14ac:dyDescent="0.25">
      <c r="A676" s="169" t="s">
        <v>510</v>
      </c>
      <c r="B676" s="208" t="s">
        <v>526</v>
      </c>
      <c r="C676" s="170"/>
      <c r="D676" s="169" t="s">
        <v>158</v>
      </c>
      <c r="E676" s="174">
        <v>25</v>
      </c>
      <c r="F676" s="175">
        <v>84</v>
      </c>
      <c r="G676" s="175">
        <f>E676*F676</f>
        <v>2100</v>
      </c>
    </row>
    <row r="677" spans="1:7" x14ac:dyDescent="0.25">
      <c r="A677" s="169" t="s">
        <v>510</v>
      </c>
      <c r="B677" s="208" t="s">
        <v>526</v>
      </c>
      <c r="C677" s="170"/>
      <c r="D677" s="169" t="s">
        <v>176</v>
      </c>
      <c r="E677" s="174">
        <v>1</v>
      </c>
      <c r="F677" s="175">
        <v>207</v>
      </c>
      <c r="G677" s="175">
        <f t="shared" ref="G677:G687" si="46">F677*E677</f>
        <v>207</v>
      </c>
    </row>
    <row r="678" spans="1:7" x14ac:dyDescent="0.25">
      <c r="A678" s="169" t="s">
        <v>510</v>
      </c>
      <c r="B678" s="210" t="s">
        <v>527</v>
      </c>
      <c r="C678" s="170"/>
      <c r="D678" s="169" t="s">
        <v>220</v>
      </c>
      <c r="E678" s="174">
        <v>1</v>
      </c>
      <c r="F678" s="175">
        <v>106.8</v>
      </c>
      <c r="G678" s="175">
        <f t="shared" si="46"/>
        <v>106.8</v>
      </c>
    </row>
    <row r="679" spans="1:7" x14ac:dyDescent="0.25">
      <c r="A679" s="169" t="s">
        <v>510</v>
      </c>
      <c r="B679" s="210" t="s">
        <v>527</v>
      </c>
      <c r="C679" s="170"/>
      <c r="D679" s="169" t="s">
        <v>38</v>
      </c>
      <c r="E679" s="174">
        <v>1</v>
      </c>
      <c r="F679" s="175">
        <v>207</v>
      </c>
      <c r="G679" s="175">
        <f t="shared" si="46"/>
        <v>207</v>
      </c>
    </row>
    <row r="680" spans="1:7" x14ac:dyDescent="0.25">
      <c r="A680" s="169" t="s">
        <v>510</v>
      </c>
      <c r="B680" s="210" t="s">
        <v>527</v>
      </c>
      <c r="C680" s="170"/>
      <c r="D680" s="169" t="s">
        <v>225</v>
      </c>
      <c r="E680" s="174">
        <v>1</v>
      </c>
      <c r="F680" s="175">
        <v>687.5</v>
      </c>
      <c r="G680" s="175">
        <f t="shared" si="46"/>
        <v>687.5</v>
      </c>
    </row>
    <row r="681" spans="1:7" x14ac:dyDescent="0.25">
      <c r="A681" s="169" t="s">
        <v>510</v>
      </c>
      <c r="B681" s="210" t="s">
        <v>527</v>
      </c>
      <c r="C681" s="170"/>
      <c r="D681" s="169" t="s">
        <v>164</v>
      </c>
      <c r="E681" s="174">
        <v>1</v>
      </c>
      <c r="F681" s="175">
        <v>537.20000000000005</v>
      </c>
      <c r="G681" s="175">
        <f t="shared" si="46"/>
        <v>537.20000000000005</v>
      </c>
    </row>
    <row r="682" spans="1:7" x14ac:dyDescent="0.25">
      <c r="A682" s="169" t="s">
        <v>510</v>
      </c>
      <c r="B682" s="210" t="s">
        <v>527</v>
      </c>
      <c r="C682" s="170"/>
      <c r="D682" s="169" t="s">
        <v>176</v>
      </c>
      <c r="E682" s="174">
        <v>1</v>
      </c>
      <c r="F682" s="175">
        <v>207</v>
      </c>
      <c r="G682" s="175">
        <f t="shared" si="46"/>
        <v>207</v>
      </c>
    </row>
    <row r="683" spans="1:7" x14ac:dyDescent="0.25">
      <c r="A683" s="169" t="s">
        <v>510</v>
      </c>
      <c r="B683" s="210" t="s">
        <v>528</v>
      </c>
      <c r="C683" s="170"/>
      <c r="D683" s="169" t="s">
        <v>220</v>
      </c>
      <c r="E683" s="174">
        <v>1</v>
      </c>
      <c r="F683" s="175">
        <v>106.8</v>
      </c>
      <c r="G683" s="175">
        <f t="shared" si="46"/>
        <v>106.8</v>
      </c>
    </row>
    <row r="684" spans="1:7" x14ac:dyDescent="0.25">
      <c r="A684" s="169" t="s">
        <v>510</v>
      </c>
      <c r="B684" s="210" t="s">
        <v>528</v>
      </c>
      <c r="C684" s="170"/>
      <c r="D684" s="169" t="s">
        <v>38</v>
      </c>
      <c r="E684" s="174">
        <v>1</v>
      </c>
      <c r="F684" s="175">
        <v>207</v>
      </c>
      <c r="G684" s="175">
        <f t="shared" si="46"/>
        <v>207</v>
      </c>
    </row>
    <row r="685" spans="1:7" x14ac:dyDescent="0.25">
      <c r="A685" s="169" t="s">
        <v>510</v>
      </c>
      <c r="B685" s="210" t="s">
        <v>528</v>
      </c>
      <c r="C685" s="170"/>
      <c r="D685" s="169" t="s">
        <v>225</v>
      </c>
      <c r="E685" s="174">
        <v>1</v>
      </c>
      <c r="F685" s="175">
        <v>687.5</v>
      </c>
      <c r="G685" s="175">
        <f t="shared" si="46"/>
        <v>687.5</v>
      </c>
    </row>
    <row r="686" spans="1:7" ht="24" x14ac:dyDescent="0.25">
      <c r="A686" s="169" t="s">
        <v>510</v>
      </c>
      <c r="B686" s="210" t="s">
        <v>528</v>
      </c>
      <c r="C686" s="170"/>
      <c r="D686" s="169" t="s">
        <v>252</v>
      </c>
      <c r="E686" s="174">
        <v>1</v>
      </c>
      <c r="F686" s="175">
        <v>711.75</v>
      </c>
      <c r="G686" s="175">
        <f t="shared" si="46"/>
        <v>711.75</v>
      </c>
    </row>
    <row r="687" spans="1:7" ht="24" x14ac:dyDescent="0.25">
      <c r="A687" s="169" t="s">
        <v>510</v>
      </c>
      <c r="B687" s="210" t="s">
        <v>528</v>
      </c>
      <c r="C687" s="170"/>
      <c r="D687" s="169" t="s">
        <v>118</v>
      </c>
      <c r="E687" s="174">
        <v>1</v>
      </c>
      <c r="F687" s="175">
        <v>207</v>
      </c>
      <c r="G687" s="175">
        <f t="shared" si="46"/>
        <v>207</v>
      </c>
    </row>
    <row r="688" spans="1:7" x14ac:dyDescent="0.25">
      <c r="A688" s="169" t="s">
        <v>510</v>
      </c>
      <c r="B688" s="210" t="s">
        <v>528</v>
      </c>
      <c r="C688" s="170"/>
      <c r="D688" s="169" t="s">
        <v>158</v>
      </c>
      <c r="E688" s="174">
        <v>25</v>
      </c>
      <c r="F688" s="175">
        <v>84</v>
      </c>
      <c r="G688" s="175">
        <f>E688*F688</f>
        <v>2100</v>
      </c>
    </row>
    <row r="689" spans="1:7" x14ac:dyDescent="0.25">
      <c r="A689" s="169" t="s">
        <v>510</v>
      </c>
      <c r="B689" s="210" t="s">
        <v>528</v>
      </c>
      <c r="C689" s="170"/>
      <c r="D689" s="169" t="s">
        <v>176</v>
      </c>
      <c r="E689" s="174">
        <v>1</v>
      </c>
      <c r="F689" s="175">
        <v>207</v>
      </c>
      <c r="G689" s="175">
        <f t="shared" ref="G689:G694" si="47">F689*E689</f>
        <v>207</v>
      </c>
    </row>
    <row r="690" spans="1:7" x14ac:dyDescent="0.25">
      <c r="A690" s="169" t="s">
        <v>510</v>
      </c>
      <c r="B690" s="211" t="s">
        <v>529</v>
      </c>
      <c r="C690" s="170"/>
      <c r="D690" s="169" t="s">
        <v>220</v>
      </c>
      <c r="E690" s="174">
        <v>1</v>
      </c>
      <c r="F690" s="175">
        <v>106.8</v>
      </c>
      <c r="G690" s="175">
        <f t="shared" si="47"/>
        <v>106.8</v>
      </c>
    </row>
    <row r="691" spans="1:7" x14ac:dyDescent="0.25">
      <c r="A691" s="169" t="s">
        <v>510</v>
      </c>
      <c r="B691" s="211" t="s">
        <v>529</v>
      </c>
      <c r="C691" s="170"/>
      <c r="D691" s="169" t="s">
        <v>38</v>
      </c>
      <c r="E691" s="174">
        <v>1</v>
      </c>
      <c r="F691" s="175">
        <v>207</v>
      </c>
      <c r="G691" s="175">
        <f t="shared" si="47"/>
        <v>207</v>
      </c>
    </row>
    <row r="692" spans="1:7" x14ac:dyDescent="0.25">
      <c r="A692" s="169" t="s">
        <v>510</v>
      </c>
      <c r="B692" s="211" t="s">
        <v>529</v>
      </c>
      <c r="C692" s="170"/>
      <c r="D692" s="169" t="s">
        <v>225</v>
      </c>
      <c r="E692" s="174">
        <v>1</v>
      </c>
      <c r="F692" s="175">
        <v>687.5</v>
      </c>
      <c r="G692" s="175">
        <f t="shared" si="47"/>
        <v>687.5</v>
      </c>
    </row>
    <row r="693" spans="1:7" ht="24" x14ac:dyDescent="0.25">
      <c r="A693" s="169" t="s">
        <v>510</v>
      </c>
      <c r="B693" s="211" t="s">
        <v>529</v>
      </c>
      <c r="C693" s="170"/>
      <c r="D693" s="169" t="s">
        <v>252</v>
      </c>
      <c r="E693" s="174">
        <v>1</v>
      </c>
      <c r="F693" s="175">
        <v>711.75</v>
      </c>
      <c r="G693" s="175">
        <f t="shared" si="47"/>
        <v>711.75</v>
      </c>
    </row>
    <row r="694" spans="1:7" ht="24" x14ac:dyDescent="0.25">
      <c r="A694" s="169" t="s">
        <v>510</v>
      </c>
      <c r="B694" s="211" t="s">
        <v>529</v>
      </c>
      <c r="C694" s="170"/>
      <c r="D694" s="169" t="s">
        <v>118</v>
      </c>
      <c r="E694" s="174">
        <v>1</v>
      </c>
      <c r="F694" s="175">
        <v>207</v>
      </c>
      <c r="G694" s="175">
        <f t="shared" si="47"/>
        <v>207</v>
      </c>
    </row>
    <row r="695" spans="1:7" x14ac:dyDescent="0.25">
      <c r="A695" s="169" t="s">
        <v>510</v>
      </c>
      <c r="B695" s="211" t="s">
        <v>529</v>
      </c>
      <c r="C695" s="170"/>
      <c r="D695" s="169" t="s">
        <v>158</v>
      </c>
      <c r="E695" s="174">
        <v>25</v>
      </c>
      <c r="F695" s="175">
        <v>84</v>
      </c>
      <c r="G695" s="175">
        <f>E695*F695</f>
        <v>2100</v>
      </c>
    </row>
    <row r="696" spans="1:7" x14ac:dyDescent="0.25">
      <c r="A696" s="169" t="s">
        <v>510</v>
      </c>
      <c r="B696" s="211" t="s">
        <v>529</v>
      </c>
      <c r="C696" s="170"/>
      <c r="D696" s="169" t="s">
        <v>176</v>
      </c>
      <c r="E696" s="174">
        <v>1</v>
      </c>
      <c r="F696" s="175">
        <v>207</v>
      </c>
      <c r="G696" s="175">
        <f t="shared" ref="G696:G704" si="48">F696*E696</f>
        <v>207</v>
      </c>
    </row>
    <row r="697" spans="1:7" x14ac:dyDescent="0.25">
      <c r="A697" s="169" t="s">
        <v>510</v>
      </c>
      <c r="B697" s="211" t="s">
        <v>530</v>
      </c>
      <c r="C697" s="170"/>
      <c r="D697" s="169" t="s">
        <v>220</v>
      </c>
      <c r="E697" s="174">
        <v>1</v>
      </c>
      <c r="F697" s="175">
        <v>106.8</v>
      </c>
      <c r="G697" s="175">
        <f t="shared" si="48"/>
        <v>106.8</v>
      </c>
    </row>
    <row r="698" spans="1:7" ht="24" x14ac:dyDescent="0.25">
      <c r="A698" s="169" t="s">
        <v>510</v>
      </c>
      <c r="B698" s="211" t="s">
        <v>530</v>
      </c>
      <c r="C698" s="170"/>
      <c r="D698" s="169" t="s">
        <v>252</v>
      </c>
      <c r="E698" s="174">
        <v>1</v>
      </c>
      <c r="F698" s="175">
        <v>711.75</v>
      </c>
      <c r="G698" s="175">
        <f t="shared" si="48"/>
        <v>711.75</v>
      </c>
    </row>
    <row r="699" spans="1:7" x14ac:dyDescent="0.25">
      <c r="A699" s="169" t="s">
        <v>510</v>
      </c>
      <c r="B699" s="211" t="s">
        <v>530</v>
      </c>
      <c r="C699" s="170"/>
      <c r="D699" s="169" t="s">
        <v>176</v>
      </c>
      <c r="E699" s="174">
        <v>1</v>
      </c>
      <c r="F699" s="175">
        <v>207</v>
      </c>
      <c r="G699" s="175">
        <f t="shared" si="48"/>
        <v>207</v>
      </c>
    </row>
    <row r="700" spans="1:7" x14ac:dyDescent="0.25">
      <c r="A700" s="169" t="s">
        <v>510</v>
      </c>
      <c r="B700" s="210" t="s">
        <v>531</v>
      </c>
      <c r="C700" s="170"/>
      <c r="D700" s="169" t="s">
        <v>220</v>
      </c>
      <c r="E700" s="174">
        <v>1</v>
      </c>
      <c r="F700" s="175">
        <v>106.8</v>
      </c>
      <c r="G700" s="175">
        <f t="shared" si="48"/>
        <v>106.8</v>
      </c>
    </row>
    <row r="701" spans="1:7" x14ac:dyDescent="0.25">
      <c r="A701" s="169" t="s">
        <v>510</v>
      </c>
      <c r="B701" s="210" t="s">
        <v>531</v>
      </c>
      <c r="C701" s="170"/>
      <c r="D701" s="169" t="s">
        <v>38</v>
      </c>
      <c r="E701" s="174">
        <v>1</v>
      </c>
      <c r="F701" s="175">
        <v>207</v>
      </c>
      <c r="G701" s="175">
        <f t="shared" si="48"/>
        <v>207</v>
      </c>
    </row>
    <row r="702" spans="1:7" x14ac:dyDescent="0.25">
      <c r="A702" s="169" t="s">
        <v>510</v>
      </c>
      <c r="B702" s="210" t="s">
        <v>531</v>
      </c>
      <c r="C702" s="170"/>
      <c r="D702" s="169" t="s">
        <v>225</v>
      </c>
      <c r="E702" s="174">
        <v>1</v>
      </c>
      <c r="F702" s="175">
        <v>687.5</v>
      </c>
      <c r="G702" s="175">
        <f t="shared" si="48"/>
        <v>687.5</v>
      </c>
    </row>
    <row r="703" spans="1:7" ht="24" x14ac:dyDescent="0.25">
      <c r="A703" s="169" t="s">
        <v>510</v>
      </c>
      <c r="B703" s="210" t="s">
        <v>531</v>
      </c>
      <c r="C703" s="170"/>
      <c r="D703" s="169" t="s">
        <v>252</v>
      </c>
      <c r="E703" s="174">
        <v>1</v>
      </c>
      <c r="F703" s="175">
        <v>711.75</v>
      </c>
      <c r="G703" s="175">
        <f t="shared" si="48"/>
        <v>711.75</v>
      </c>
    </row>
    <row r="704" spans="1:7" ht="24" x14ac:dyDescent="0.25">
      <c r="A704" s="169" t="s">
        <v>510</v>
      </c>
      <c r="B704" s="210" t="s">
        <v>531</v>
      </c>
      <c r="C704" s="170"/>
      <c r="D704" s="169" t="s">
        <v>118</v>
      </c>
      <c r="E704" s="174">
        <v>1</v>
      </c>
      <c r="F704" s="175">
        <v>207</v>
      </c>
      <c r="G704" s="175">
        <f t="shared" si="48"/>
        <v>207</v>
      </c>
    </row>
    <row r="705" spans="1:7" x14ac:dyDescent="0.25">
      <c r="A705" s="169" t="s">
        <v>510</v>
      </c>
      <c r="B705" s="210" t="s">
        <v>531</v>
      </c>
      <c r="C705" s="170"/>
      <c r="D705" s="169" t="s">
        <v>158</v>
      </c>
      <c r="E705" s="174">
        <v>25</v>
      </c>
      <c r="F705" s="175">
        <v>84</v>
      </c>
      <c r="G705" s="175">
        <f>E705*F705</f>
        <v>2100</v>
      </c>
    </row>
    <row r="706" spans="1:7" x14ac:dyDescent="0.25">
      <c r="A706" s="169" t="s">
        <v>510</v>
      </c>
      <c r="B706" s="210" t="s">
        <v>531</v>
      </c>
      <c r="C706" s="170"/>
      <c r="D706" s="169" t="s">
        <v>176</v>
      </c>
      <c r="E706" s="174">
        <v>1</v>
      </c>
      <c r="F706" s="175">
        <v>207</v>
      </c>
      <c r="G706" s="175">
        <f t="shared" ref="G706:G711" si="49">F706*E706</f>
        <v>207</v>
      </c>
    </row>
    <row r="707" spans="1:7" x14ac:dyDescent="0.25">
      <c r="A707" s="169" t="s">
        <v>510</v>
      </c>
      <c r="B707" s="210" t="s">
        <v>532</v>
      </c>
      <c r="C707" s="170"/>
      <c r="D707" s="169" t="s">
        <v>220</v>
      </c>
      <c r="E707" s="174">
        <v>1</v>
      </c>
      <c r="F707" s="175">
        <v>106.8</v>
      </c>
      <c r="G707" s="175">
        <f t="shared" si="49"/>
        <v>106.8</v>
      </c>
    </row>
    <row r="708" spans="1:7" x14ac:dyDescent="0.25">
      <c r="A708" s="169" t="s">
        <v>510</v>
      </c>
      <c r="B708" s="210" t="s">
        <v>532</v>
      </c>
      <c r="C708" s="170"/>
      <c r="D708" s="169" t="s">
        <v>38</v>
      </c>
      <c r="E708" s="174">
        <v>1</v>
      </c>
      <c r="F708" s="175">
        <v>207</v>
      </c>
      <c r="G708" s="175">
        <f t="shared" si="49"/>
        <v>207</v>
      </c>
    </row>
    <row r="709" spans="1:7" x14ac:dyDescent="0.25">
      <c r="A709" s="169" t="s">
        <v>510</v>
      </c>
      <c r="B709" s="210" t="s">
        <v>532</v>
      </c>
      <c r="C709" s="170"/>
      <c r="D709" s="169" t="s">
        <v>225</v>
      </c>
      <c r="E709" s="174">
        <v>1</v>
      </c>
      <c r="F709" s="175">
        <v>687.5</v>
      </c>
      <c r="G709" s="175">
        <f t="shared" si="49"/>
        <v>687.5</v>
      </c>
    </row>
    <row r="710" spans="1:7" ht="24" x14ac:dyDescent="0.25">
      <c r="A710" s="169" t="s">
        <v>510</v>
      </c>
      <c r="B710" s="210" t="s">
        <v>532</v>
      </c>
      <c r="C710" s="170"/>
      <c r="D710" s="169" t="s">
        <v>252</v>
      </c>
      <c r="E710" s="174">
        <v>1</v>
      </c>
      <c r="F710" s="175">
        <v>711.75</v>
      </c>
      <c r="G710" s="175">
        <f t="shared" si="49"/>
        <v>711.75</v>
      </c>
    </row>
    <row r="711" spans="1:7" ht="24" x14ac:dyDescent="0.25">
      <c r="A711" s="169" t="s">
        <v>510</v>
      </c>
      <c r="B711" s="210" t="s">
        <v>532</v>
      </c>
      <c r="C711" s="170"/>
      <c r="D711" s="169" t="s">
        <v>118</v>
      </c>
      <c r="E711" s="174">
        <v>1</v>
      </c>
      <c r="F711" s="175">
        <v>207</v>
      </c>
      <c r="G711" s="175">
        <f t="shared" si="49"/>
        <v>207</v>
      </c>
    </row>
    <row r="712" spans="1:7" x14ac:dyDescent="0.25">
      <c r="A712" s="169" t="s">
        <v>510</v>
      </c>
      <c r="B712" s="210" t="s">
        <v>532</v>
      </c>
      <c r="C712" s="170"/>
      <c r="D712" s="169" t="s">
        <v>158</v>
      </c>
      <c r="E712" s="174">
        <v>25</v>
      </c>
      <c r="F712" s="175">
        <v>84</v>
      </c>
      <c r="G712" s="175">
        <f>E712*F712</f>
        <v>2100</v>
      </c>
    </row>
    <row r="713" spans="1:7" x14ac:dyDescent="0.25">
      <c r="A713" s="169" t="s">
        <v>510</v>
      </c>
      <c r="B713" s="210" t="s">
        <v>532</v>
      </c>
      <c r="C713" s="170"/>
      <c r="D713" s="169" t="s">
        <v>176</v>
      </c>
      <c r="E713" s="174">
        <v>1</v>
      </c>
      <c r="F713" s="175">
        <v>207</v>
      </c>
      <c r="G713" s="175">
        <f t="shared" ref="G713:G730" si="50">F713*E713</f>
        <v>207</v>
      </c>
    </row>
    <row r="714" spans="1:7" x14ac:dyDescent="0.25">
      <c r="A714" s="169" t="s">
        <v>510</v>
      </c>
      <c r="B714" s="210" t="s">
        <v>533</v>
      </c>
      <c r="C714" s="170"/>
      <c r="D714" s="169" t="s">
        <v>220</v>
      </c>
      <c r="E714" s="174">
        <v>1</v>
      </c>
      <c r="F714" s="175">
        <v>106.8</v>
      </c>
      <c r="G714" s="175">
        <f t="shared" si="50"/>
        <v>106.8</v>
      </c>
    </row>
    <row r="715" spans="1:7" x14ac:dyDescent="0.25">
      <c r="A715" s="169" t="s">
        <v>510</v>
      </c>
      <c r="B715" s="210" t="s">
        <v>533</v>
      </c>
      <c r="C715" s="170"/>
      <c r="D715" s="169" t="s">
        <v>225</v>
      </c>
      <c r="E715" s="174">
        <v>1</v>
      </c>
      <c r="F715" s="175">
        <v>687.5</v>
      </c>
      <c r="G715" s="175">
        <f t="shared" si="50"/>
        <v>687.5</v>
      </c>
    </row>
    <row r="716" spans="1:7" ht="24" x14ac:dyDescent="0.25">
      <c r="A716" s="169" t="s">
        <v>510</v>
      </c>
      <c r="B716" s="210" t="s">
        <v>533</v>
      </c>
      <c r="C716" s="170"/>
      <c r="D716" s="169" t="s">
        <v>252</v>
      </c>
      <c r="E716" s="174">
        <v>1</v>
      </c>
      <c r="F716" s="175">
        <v>711.75</v>
      </c>
      <c r="G716" s="175">
        <f t="shared" si="50"/>
        <v>711.75</v>
      </c>
    </row>
    <row r="717" spans="1:7" x14ac:dyDescent="0.25">
      <c r="A717" s="169" t="s">
        <v>510</v>
      </c>
      <c r="B717" s="210" t="s">
        <v>533</v>
      </c>
      <c r="C717" s="170"/>
      <c r="D717" s="169" t="s">
        <v>176</v>
      </c>
      <c r="E717" s="174">
        <v>1</v>
      </c>
      <c r="F717" s="175">
        <v>207</v>
      </c>
      <c r="G717" s="175">
        <f t="shared" si="50"/>
        <v>207</v>
      </c>
    </row>
    <row r="718" spans="1:7" x14ac:dyDescent="0.25">
      <c r="A718" s="169" t="s">
        <v>510</v>
      </c>
      <c r="B718" s="210" t="s">
        <v>534</v>
      </c>
      <c r="C718" s="170"/>
      <c r="D718" s="169" t="s">
        <v>220</v>
      </c>
      <c r="E718" s="174">
        <v>1</v>
      </c>
      <c r="F718" s="175">
        <v>106.8</v>
      </c>
      <c r="G718" s="175">
        <f t="shared" si="50"/>
        <v>106.8</v>
      </c>
    </row>
    <row r="719" spans="1:7" x14ac:dyDescent="0.25">
      <c r="A719" s="169" t="s">
        <v>510</v>
      </c>
      <c r="B719" s="210" t="s">
        <v>534</v>
      </c>
      <c r="C719" s="170"/>
      <c r="D719" s="169" t="s">
        <v>225</v>
      </c>
      <c r="E719" s="174">
        <v>1</v>
      </c>
      <c r="F719" s="175">
        <v>687.5</v>
      </c>
      <c r="G719" s="175">
        <f t="shared" si="50"/>
        <v>687.5</v>
      </c>
    </row>
    <row r="720" spans="1:7" ht="24" x14ac:dyDescent="0.25">
      <c r="A720" s="169" t="s">
        <v>510</v>
      </c>
      <c r="B720" s="210" t="s">
        <v>534</v>
      </c>
      <c r="C720" s="170"/>
      <c r="D720" s="169" t="s">
        <v>252</v>
      </c>
      <c r="E720" s="174">
        <v>1</v>
      </c>
      <c r="F720" s="175">
        <v>711.75</v>
      </c>
      <c r="G720" s="175">
        <f t="shared" si="50"/>
        <v>711.75</v>
      </c>
    </row>
    <row r="721" spans="1:7" x14ac:dyDescent="0.25">
      <c r="A721" s="169" t="s">
        <v>510</v>
      </c>
      <c r="B721" s="210" t="s">
        <v>534</v>
      </c>
      <c r="C721" s="170"/>
      <c r="D721" s="169" t="s">
        <v>176</v>
      </c>
      <c r="E721" s="174">
        <v>1</v>
      </c>
      <c r="F721" s="175">
        <v>207</v>
      </c>
      <c r="G721" s="175">
        <f t="shared" si="50"/>
        <v>207</v>
      </c>
    </row>
    <row r="722" spans="1:7" x14ac:dyDescent="0.25">
      <c r="A722" s="169" t="s">
        <v>510</v>
      </c>
      <c r="B722" s="210" t="s">
        <v>535</v>
      </c>
      <c r="C722" s="170"/>
      <c r="D722" s="169" t="s">
        <v>220</v>
      </c>
      <c r="E722" s="174">
        <v>1</v>
      </c>
      <c r="F722" s="175">
        <v>106.8</v>
      </c>
      <c r="G722" s="175">
        <f t="shared" si="50"/>
        <v>106.8</v>
      </c>
    </row>
    <row r="723" spans="1:7" x14ac:dyDescent="0.25">
      <c r="A723" s="169" t="s">
        <v>510</v>
      </c>
      <c r="B723" s="210" t="s">
        <v>535</v>
      </c>
      <c r="C723" s="170"/>
      <c r="D723" s="169" t="s">
        <v>225</v>
      </c>
      <c r="E723" s="174">
        <v>1</v>
      </c>
      <c r="F723" s="175">
        <v>687.5</v>
      </c>
      <c r="G723" s="175">
        <f t="shared" si="50"/>
        <v>687.5</v>
      </c>
    </row>
    <row r="724" spans="1:7" ht="24" x14ac:dyDescent="0.25">
      <c r="A724" s="169" t="s">
        <v>510</v>
      </c>
      <c r="B724" s="210" t="s">
        <v>535</v>
      </c>
      <c r="C724" s="170"/>
      <c r="D724" s="169" t="s">
        <v>252</v>
      </c>
      <c r="E724" s="174">
        <v>1</v>
      </c>
      <c r="F724" s="175">
        <v>711.75</v>
      </c>
      <c r="G724" s="175">
        <f t="shared" si="50"/>
        <v>711.75</v>
      </c>
    </row>
    <row r="725" spans="1:7" x14ac:dyDescent="0.25">
      <c r="A725" s="169" t="s">
        <v>510</v>
      </c>
      <c r="B725" s="210" t="s">
        <v>535</v>
      </c>
      <c r="C725" s="170"/>
      <c r="D725" s="169" t="s">
        <v>176</v>
      </c>
      <c r="E725" s="174">
        <v>1</v>
      </c>
      <c r="F725" s="175">
        <v>207</v>
      </c>
      <c r="G725" s="175">
        <f t="shared" si="50"/>
        <v>207</v>
      </c>
    </row>
    <row r="726" spans="1:7" x14ac:dyDescent="0.25">
      <c r="A726" s="169" t="s">
        <v>510</v>
      </c>
      <c r="B726" s="210" t="s">
        <v>536</v>
      </c>
      <c r="C726" s="170"/>
      <c r="D726" s="169" t="s">
        <v>220</v>
      </c>
      <c r="E726" s="174">
        <v>1</v>
      </c>
      <c r="F726" s="175">
        <v>106.8</v>
      </c>
      <c r="G726" s="175">
        <f t="shared" si="50"/>
        <v>106.8</v>
      </c>
    </row>
    <row r="727" spans="1:7" x14ac:dyDescent="0.25">
      <c r="A727" s="169" t="s">
        <v>510</v>
      </c>
      <c r="B727" s="210" t="s">
        <v>536</v>
      </c>
      <c r="C727" s="170"/>
      <c r="D727" s="169" t="s">
        <v>225</v>
      </c>
      <c r="E727" s="174">
        <v>1</v>
      </c>
      <c r="F727" s="175">
        <v>687.5</v>
      </c>
      <c r="G727" s="175">
        <f t="shared" si="50"/>
        <v>687.5</v>
      </c>
    </row>
    <row r="728" spans="1:7" ht="24" x14ac:dyDescent="0.25">
      <c r="A728" s="169" t="s">
        <v>510</v>
      </c>
      <c r="B728" s="210" t="s">
        <v>536</v>
      </c>
      <c r="C728" s="170"/>
      <c r="D728" s="169" t="s">
        <v>252</v>
      </c>
      <c r="E728" s="174">
        <v>1</v>
      </c>
      <c r="F728" s="175">
        <v>711.75</v>
      </c>
      <c r="G728" s="175">
        <f t="shared" si="50"/>
        <v>711.75</v>
      </c>
    </row>
    <row r="729" spans="1:7" x14ac:dyDescent="0.25">
      <c r="A729" s="169" t="s">
        <v>510</v>
      </c>
      <c r="B729" s="210" t="s">
        <v>536</v>
      </c>
      <c r="C729" s="170"/>
      <c r="D729" s="169" t="s">
        <v>67</v>
      </c>
      <c r="E729" s="174">
        <v>1</v>
      </c>
      <c r="F729" s="175">
        <v>657</v>
      </c>
      <c r="G729" s="175">
        <f t="shared" si="50"/>
        <v>657</v>
      </c>
    </row>
    <row r="730" spans="1:7" x14ac:dyDescent="0.25">
      <c r="A730" s="169" t="s">
        <v>510</v>
      </c>
      <c r="B730" s="210" t="s">
        <v>536</v>
      </c>
      <c r="C730" s="170"/>
      <c r="D730" s="169" t="s">
        <v>176</v>
      </c>
      <c r="E730" s="174">
        <v>1</v>
      </c>
      <c r="F730" s="175">
        <v>207</v>
      </c>
      <c r="G730" s="175">
        <f t="shared" si="50"/>
        <v>207</v>
      </c>
    </row>
    <row r="731" spans="1:7" x14ac:dyDescent="0.25">
      <c r="A731" s="179" t="s">
        <v>513</v>
      </c>
      <c r="B731" s="180"/>
      <c r="C731" s="180"/>
      <c r="D731" s="181"/>
      <c r="E731" s="182">
        <f>SUM(E589:E730)</f>
        <v>478</v>
      </c>
      <c r="F731" s="183"/>
      <c r="G731" s="184">
        <f>SUM(G589:G730)</f>
        <v>80358.800000000032</v>
      </c>
    </row>
    <row r="732" spans="1:7" ht="24" x14ac:dyDescent="0.25">
      <c r="A732" s="169" t="s">
        <v>111</v>
      </c>
      <c r="B732" s="170" t="s">
        <v>512</v>
      </c>
      <c r="C732" s="170"/>
      <c r="D732" s="188" t="s">
        <v>118</v>
      </c>
      <c r="E732" s="174">
        <v>1</v>
      </c>
      <c r="F732" s="175">
        <v>207</v>
      </c>
      <c r="G732" s="175">
        <f t="shared" ref="G732" si="51">F732*E732</f>
        <v>207</v>
      </c>
    </row>
    <row r="733" spans="1:7" x14ac:dyDescent="0.25">
      <c r="A733" s="169" t="s">
        <v>111</v>
      </c>
      <c r="B733" s="170" t="s">
        <v>546</v>
      </c>
      <c r="C733" s="170"/>
      <c r="D733" s="169" t="s">
        <v>200</v>
      </c>
      <c r="E733" s="174">
        <v>1</v>
      </c>
      <c r="F733" s="175">
        <v>925</v>
      </c>
      <c r="G733" s="175">
        <f t="shared" ref="G733:G748" si="52">F733*E733</f>
        <v>925</v>
      </c>
    </row>
    <row r="734" spans="1:7" x14ac:dyDescent="0.25">
      <c r="A734" s="169" t="s">
        <v>111</v>
      </c>
      <c r="B734" s="170" t="s">
        <v>547</v>
      </c>
      <c r="C734" s="170"/>
      <c r="D734" s="169" t="s">
        <v>200</v>
      </c>
      <c r="E734" s="174">
        <v>1</v>
      </c>
      <c r="F734" s="175">
        <v>925</v>
      </c>
      <c r="G734" s="175">
        <f t="shared" si="52"/>
        <v>925</v>
      </c>
    </row>
    <row r="735" spans="1:7" x14ac:dyDescent="0.25">
      <c r="A735" s="169" t="s">
        <v>111</v>
      </c>
      <c r="B735" s="170" t="s">
        <v>548</v>
      </c>
      <c r="C735" s="170"/>
      <c r="D735" s="169" t="s">
        <v>200</v>
      </c>
      <c r="E735" s="174">
        <v>1</v>
      </c>
      <c r="F735" s="175">
        <v>925</v>
      </c>
      <c r="G735" s="175">
        <f t="shared" si="52"/>
        <v>925</v>
      </c>
    </row>
    <row r="736" spans="1:7" x14ac:dyDescent="0.25">
      <c r="A736" s="169" t="s">
        <v>111</v>
      </c>
      <c r="B736" s="170" t="s">
        <v>549</v>
      </c>
      <c r="C736" s="170"/>
      <c r="D736" s="169" t="s">
        <v>200</v>
      </c>
      <c r="E736" s="174">
        <v>1</v>
      </c>
      <c r="F736" s="175">
        <v>925</v>
      </c>
      <c r="G736" s="175">
        <f t="shared" si="52"/>
        <v>925</v>
      </c>
    </row>
    <row r="737" spans="1:7" ht="24" x14ac:dyDescent="0.25">
      <c r="A737" s="169" t="s">
        <v>111</v>
      </c>
      <c r="B737" s="170" t="s">
        <v>549</v>
      </c>
      <c r="C737" s="170"/>
      <c r="D737" s="188" t="s">
        <v>118</v>
      </c>
      <c r="E737" s="174">
        <v>1</v>
      </c>
      <c r="F737" s="175">
        <v>207</v>
      </c>
      <c r="G737" s="175">
        <f t="shared" si="52"/>
        <v>207</v>
      </c>
    </row>
    <row r="738" spans="1:7" x14ac:dyDescent="0.25">
      <c r="A738" s="169" t="s">
        <v>111</v>
      </c>
      <c r="B738" s="170" t="s">
        <v>550</v>
      </c>
      <c r="C738" s="170"/>
      <c r="D738" s="169" t="s">
        <v>200</v>
      </c>
      <c r="E738" s="174">
        <v>1</v>
      </c>
      <c r="F738" s="175">
        <v>925</v>
      </c>
      <c r="G738" s="175">
        <f t="shared" si="52"/>
        <v>925</v>
      </c>
    </row>
    <row r="739" spans="1:7" ht="24" x14ac:dyDescent="0.25">
      <c r="A739" s="169" t="s">
        <v>111</v>
      </c>
      <c r="B739" s="170" t="s">
        <v>550</v>
      </c>
      <c r="C739" s="170"/>
      <c r="D739" s="188" t="s">
        <v>118</v>
      </c>
      <c r="E739" s="174">
        <v>1</v>
      </c>
      <c r="F739" s="175">
        <v>207</v>
      </c>
      <c r="G739" s="175">
        <f t="shared" si="52"/>
        <v>207</v>
      </c>
    </row>
    <row r="740" spans="1:7" x14ac:dyDescent="0.25">
      <c r="A740" s="169" t="s">
        <v>111</v>
      </c>
      <c r="B740" s="170" t="s">
        <v>551</v>
      </c>
      <c r="C740" s="170"/>
      <c r="D740" s="169" t="s">
        <v>200</v>
      </c>
      <c r="E740" s="174">
        <v>1</v>
      </c>
      <c r="F740" s="175">
        <v>925</v>
      </c>
      <c r="G740" s="175">
        <f t="shared" si="52"/>
        <v>925</v>
      </c>
    </row>
    <row r="741" spans="1:7" x14ac:dyDescent="0.25">
      <c r="A741" s="169" t="s">
        <v>111</v>
      </c>
      <c r="B741" s="170" t="s">
        <v>552</v>
      </c>
      <c r="C741" s="170"/>
      <c r="D741" s="169" t="s">
        <v>200</v>
      </c>
      <c r="E741" s="174">
        <v>1</v>
      </c>
      <c r="F741" s="175">
        <v>925</v>
      </c>
      <c r="G741" s="175">
        <f t="shared" si="52"/>
        <v>925</v>
      </c>
    </row>
    <row r="742" spans="1:7" ht="24" x14ac:dyDescent="0.25">
      <c r="A742" s="169" t="s">
        <v>111</v>
      </c>
      <c r="B742" s="170" t="s">
        <v>552</v>
      </c>
      <c r="C742" s="170"/>
      <c r="D742" s="188" t="s">
        <v>118</v>
      </c>
      <c r="E742" s="174">
        <v>1</v>
      </c>
      <c r="F742" s="175">
        <v>207</v>
      </c>
      <c r="G742" s="175">
        <f t="shared" si="52"/>
        <v>207</v>
      </c>
    </row>
    <row r="743" spans="1:7" ht="24" x14ac:dyDescent="0.25">
      <c r="A743" s="169" t="s">
        <v>111</v>
      </c>
      <c r="B743" s="170" t="s">
        <v>111</v>
      </c>
      <c r="C743" s="170"/>
      <c r="D743" s="169" t="s">
        <v>246</v>
      </c>
      <c r="E743" s="174">
        <v>1</v>
      </c>
      <c r="F743" s="186">
        <v>546</v>
      </c>
      <c r="G743" s="175">
        <f t="shared" si="52"/>
        <v>546</v>
      </c>
    </row>
    <row r="744" spans="1:7" x14ac:dyDescent="0.25">
      <c r="A744" s="169" t="s">
        <v>111</v>
      </c>
      <c r="B744" s="170" t="s">
        <v>111</v>
      </c>
      <c r="C744" s="170"/>
      <c r="D744" s="169" t="s">
        <v>225</v>
      </c>
      <c r="E744" s="174">
        <v>1</v>
      </c>
      <c r="F744" s="175">
        <v>687.5</v>
      </c>
      <c r="G744" s="175">
        <f t="shared" si="52"/>
        <v>687.5</v>
      </c>
    </row>
    <row r="745" spans="1:7" x14ac:dyDescent="0.25">
      <c r="A745" s="169" t="s">
        <v>111</v>
      </c>
      <c r="B745" s="170" t="s">
        <v>111</v>
      </c>
      <c r="C745" s="170"/>
      <c r="D745" s="169" t="s">
        <v>130</v>
      </c>
      <c r="E745" s="174">
        <v>1</v>
      </c>
      <c r="F745" s="175">
        <v>120</v>
      </c>
      <c r="G745" s="175">
        <f t="shared" si="52"/>
        <v>120</v>
      </c>
    </row>
    <row r="746" spans="1:7" x14ac:dyDescent="0.25">
      <c r="A746" s="169" t="s">
        <v>111</v>
      </c>
      <c r="B746" s="170" t="s">
        <v>111</v>
      </c>
      <c r="C746" s="170" t="s">
        <v>110</v>
      </c>
      <c r="D746" s="169" t="s">
        <v>78</v>
      </c>
      <c r="E746" s="174">
        <v>2</v>
      </c>
      <c r="F746" s="175">
        <v>324.5</v>
      </c>
      <c r="G746" s="175">
        <f t="shared" si="52"/>
        <v>649</v>
      </c>
    </row>
    <row r="747" spans="1:7" x14ac:dyDescent="0.25">
      <c r="A747" s="169" t="s">
        <v>111</v>
      </c>
      <c r="B747" s="170" t="s">
        <v>111</v>
      </c>
      <c r="C747" s="170" t="s">
        <v>205</v>
      </c>
      <c r="D747" s="169" t="s">
        <v>200</v>
      </c>
      <c r="E747" s="174">
        <v>3</v>
      </c>
      <c r="F747" s="175">
        <v>925</v>
      </c>
      <c r="G747" s="175">
        <f t="shared" si="52"/>
        <v>2775</v>
      </c>
    </row>
    <row r="748" spans="1:7" x14ac:dyDescent="0.25">
      <c r="A748" s="169" t="s">
        <v>111</v>
      </c>
      <c r="B748" s="170" t="s">
        <v>111</v>
      </c>
      <c r="C748" s="170"/>
      <c r="D748" s="188" t="s">
        <v>593</v>
      </c>
      <c r="E748" s="174">
        <v>1</v>
      </c>
      <c r="F748" s="175">
        <v>657</v>
      </c>
      <c r="G748" s="175">
        <f t="shared" si="52"/>
        <v>657</v>
      </c>
    </row>
    <row r="749" spans="1:7" x14ac:dyDescent="0.25">
      <c r="A749" s="169" t="s">
        <v>111</v>
      </c>
      <c r="B749" s="170" t="s">
        <v>111</v>
      </c>
      <c r="C749" s="212" t="s">
        <v>554</v>
      </c>
      <c r="D749" s="169" t="s">
        <v>158</v>
      </c>
      <c r="E749" s="174">
        <v>25</v>
      </c>
      <c r="F749" s="175">
        <v>84</v>
      </c>
      <c r="G749" s="175">
        <f>E749*F749</f>
        <v>2100</v>
      </c>
    </row>
    <row r="750" spans="1:7" x14ac:dyDescent="0.25">
      <c r="A750" s="169" t="s">
        <v>111</v>
      </c>
      <c r="B750" s="170" t="s">
        <v>111</v>
      </c>
      <c r="C750" s="170"/>
      <c r="D750" s="169" t="s">
        <v>553</v>
      </c>
      <c r="E750" s="174">
        <v>1</v>
      </c>
      <c r="F750" s="175">
        <v>479</v>
      </c>
      <c r="G750" s="175">
        <f t="shared" ref="G750:G761" si="53">F750*E750</f>
        <v>479</v>
      </c>
    </row>
    <row r="751" spans="1:7" x14ac:dyDescent="0.25">
      <c r="A751" s="169" t="s">
        <v>111</v>
      </c>
      <c r="B751" s="170" t="s">
        <v>555</v>
      </c>
      <c r="C751" s="170"/>
      <c r="D751" s="169" t="s">
        <v>200</v>
      </c>
      <c r="E751" s="174">
        <v>1</v>
      </c>
      <c r="F751" s="175">
        <v>925</v>
      </c>
      <c r="G751" s="175">
        <f t="shared" si="53"/>
        <v>925</v>
      </c>
    </row>
    <row r="752" spans="1:7" x14ac:dyDescent="0.25">
      <c r="A752" s="169" t="s">
        <v>111</v>
      </c>
      <c r="B752" s="170" t="s">
        <v>556</v>
      </c>
      <c r="C752" s="170"/>
      <c r="D752" s="169" t="s">
        <v>200</v>
      </c>
      <c r="E752" s="174">
        <v>1</v>
      </c>
      <c r="F752" s="175">
        <v>925</v>
      </c>
      <c r="G752" s="175">
        <f t="shared" si="53"/>
        <v>925</v>
      </c>
    </row>
    <row r="753" spans="1:7" x14ac:dyDescent="0.25">
      <c r="A753" s="169" t="s">
        <v>111</v>
      </c>
      <c r="B753" s="170" t="s">
        <v>556</v>
      </c>
      <c r="C753" s="170" t="s">
        <v>557</v>
      </c>
      <c r="D753" s="188" t="s">
        <v>593</v>
      </c>
      <c r="E753" s="174">
        <v>1</v>
      </c>
      <c r="F753" s="175">
        <v>657</v>
      </c>
      <c r="G753" s="175">
        <f t="shared" si="53"/>
        <v>657</v>
      </c>
    </row>
    <row r="754" spans="1:7" ht="24" x14ac:dyDescent="0.25">
      <c r="A754" s="169" t="s">
        <v>111</v>
      </c>
      <c r="B754" s="170" t="s">
        <v>556</v>
      </c>
      <c r="C754" s="170"/>
      <c r="D754" s="188" t="s">
        <v>118</v>
      </c>
      <c r="E754" s="174">
        <v>1</v>
      </c>
      <c r="F754" s="175">
        <v>207</v>
      </c>
      <c r="G754" s="175">
        <f t="shared" si="53"/>
        <v>207</v>
      </c>
    </row>
    <row r="755" spans="1:7" x14ac:dyDescent="0.25">
      <c r="A755" s="169" t="s">
        <v>111</v>
      </c>
      <c r="B755" s="170" t="s">
        <v>558</v>
      </c>
      <c r="C755" s="170"/>
      <c r="D755" s="169" t="s">
        <v>200</v>
      </c>
      <c r="E755" s="174">
        <v>1</v>
      </c>
      <c r="F755" s="175">
        <v>925</v>
      </c>
      <c r="G755" s="175">
        <f t="shared" si="53"/>
        <v>925</v>
      </c>
    </row>
    <row r="756" spans="1:7" x14ac:dyDescent="0.25">
      <c r="A756" s="169" t="s">
        <v>111</v>
      </c>
      <c r="B756" s="170" t="s">
        <v>72</v>
      </c>
      <c r="C756" s="170"/>
      <c r="D756" s="169" t="s">
        <v>200</v>
      </c>
      <c r="E756" s="174">
        <v>1</v>
      </c>
      <c r="F756" s="175">
        <v>925</v>
      </c>
      <c r="G756" s="175">
        <f t="shared" si="53"/>
        <v>925</v>
      </c>
    </row>
    <row r="757" spans="1:7" x14ac:dyDescent="0.25">
      <c r="A757" s="169" t="s">
        <v>111</v>
      </c>
      <c r="B757" s="170" t="s">
        <v>72</v>
      </c>
      <c r="C757" s="170" t="s">
        <v>557</v>
      </c>
      <c r="D757" s="188" t="s">
        <v>593</v>
      </c>
      <c r="E757" s="174">
        <v>1</v>
      </c>
      <c r="F757" s="175">
        <v>657</v>
      </c>
      <c r="G757" s="175">
        <f t="shared" si="53"/>
        <v>657</v>
      </c>
    </row>
    <row r="758" spans="1:7" ht="24" x14ac:dyDescent="0.25">
      <c r="A758" s="169" t="s">
        <v>111</v>
      </c>
      <c r="B758" s="170" t="s">
        <v>72</v>
      </c>
      <c r="C758" s="170"/>
      <c r="D758" s="188" t="s">
        <v>118</v>
      </c>
      <c r="E758" s="174">
        <v>1</v>
      </c>
      <c r="F758" s="175">
        <v>207</v>
      </c>
      <c r="G758" s="175">
        <f t="shared" si="53"/>
        <v>207</v>
      </c>
    </row>
    <row r="759" spans="1:7" ht="24" x14ac:dyDescent="0.25">
      <c r="A759" s="169" t="s">
        <v>111</v>
      </c>
      <c r="B759" s="170" t="s">
        <v>453</v>
      </c>
      <c r="C759" s="170"/>
      <c r="D759" s="169" t="s">
        <v>246</v>
      </c>
      <c r="E759" s="174">
        <v>1</v>
      </c>
      <c r="F759" s="186">
        <v>546</v>
      </c>
      <c r="G759" s="175">
        <f t="shared" si="53"/>
        <v>546</v>
      </c>
    </row>
    <row r="760" spans="1:7" x14ac:dyDescent="0.25">
      <c r="A760" s="169" t="s">
        <v>111</v>
      </c>
      <c r="B760" s="170" t="s">
        <v>453</v>
      </c>
      <c r="C760" s="170"/>
      <c r="D760" s="169" t="s">
        <v>200</v>
      </c>
      <c r="E760" s="174">
        <v>1</v>
      </c>
      <c r="F760" s="175">
        <v>925</v>
      </c>
      <c r="G760" s="175">
        <f t="shared" si="53"/>
        <v>925</v>
      </c>
    </row>
    <row r="761" spans="1:7" x14ac:dyDescent="0.25">
      <c r="A761" s="169" t="s">
        <v>111</v>
      </c>
      <c r="B761" s="170" t="s">
        <v>453</v>
      </c>
      <c r="C761" s="170"/>
      <c r="D761" s="188" t="s">
        <v>593</v>
      </c>
      <c r="E761" s="174">
        <v>1</v>
      </c>
      <c r="F761" s="175">
        <v>657</v>
      </c>
      <c r="G761" s="175">
        <f t="shared" si="53"/>
        <v>657</v>
      </c>
    </row>
    <row r="762" spans="1:7" x14ac:dyDescent="0.25">
      <c r="A762" s="169" t="s">
        <v>111</v>
      </c>
      <c r="B762" s="170" t="s">
        <v>453</v>
      </c>
      <c r="C762" s="170"/>
      <c r="D762" s="188" t="s">
        <v>158</v>
      </c>
      <c r="E762" s="174">
        <v>25</v>
      </c>
      <c r="F762" s="175">
        <v>84</v>
      </c>
      <c r="G762" s="175">
        <f>E762*F762</f>
        <v>2100</v>
      </c>
    </row>
    <row r="763" spans="1:7" x14ac:dyDescent="0.25">
      <c r="A763" s="169" t="s">
        <v>111</v>
      </c>
      <c r="B763" s="170" t="s">
        <v>337</v>
      </c>
      <c r="C763" s="170"/>
      <c r="D763" s="169" t="s">
        <v>200</v>
      </c>
      <c r="E763" s="174">
        <v>1</v>
      </c>
      <c r="F763" s="175">
        <v>925</v>
      </c>
      <c r="G763" s="175">
        <f>F763*E763</f>
        <v>925</v>
      </c>
    </row>
    <row r="764" spans="1:7" x14ac:dyDescent="0.25">
      <c r="A764" s="169" t="s">
        <v>111</v>
      </c>
      <c r="B764" s="170" t="s">
        <v>337</v>
      </c>
      <c r="C764" s="170" t="s">
        <v>557</v>
      </c>
      <c r="D764" s="188" t="s">
        <v>593</v>
      </c>
      <c r="E764" s="174">
        <v>1</v>
      </c>
      <c r="F764" s="175">
        <v>657</v>
      </c>
      <c r="G764" s="175">
        <f>F764*E764</f>
        <v>657</v>
      </c>
    </row>
    <row r="765" spans="1:7" ht="24" x14ac:dyDescent="0.25">
      <c r="A765" s="169" t="s">
        <v>111</v>
      </c>
      <c r="B765" s="170" t="s">
        <v>337</v>
      </c>
      <c r="C765" s="170"/>
      <c r="D765" s="188" t="s">
        <v>118</v>
      </c>
      <c r="E765" s="174">
        <v>1</v>
      </c>
      <c r="F765" s="175">
        <v>207</v>
      </c>
      <c r="G765" s="175">
        <f>F765*E765</f>
        <v>207</v>
      </c>
    </row>
    <row r="766" spans="1:7" x14ac:dyDescent="0.25">
      <c r="A766" s="169" t="s">
        <v>111</v>
      </c>
      <c r="B766" s="170" t="s">
        <v>337</v>
      </c>
      <c r="C766" s="170" t="s">
        <v>371</v>
      </c>
      <c r="D766" s="169" t="s">
        <v>158</v>
      </c>
      <c r="E766" s="174">
        <v>100</v>
      </c>
      <c r="F766" s="175">
        <v>84</v>
      </c>
      <c r="G766" s="175">
        <f>E766*F766</f>
        <v>8400</v>
      </c>
    </row>
    <row r="767" spans="1:7" ht="24" x14ac:dyDescent="0.25">
      <c r="A767" s="169" t="s">
        <v>111</v>
      </c>
      <c r="B767" s="170" t="s">
        <v>559</v>
      </c>
      <c r="C767" s="170"/>
      <c r="D767" s="169" t="s">
        <v>246</v>
      </c>
      <c r="E767" s="174">
        <v>1</v>
      </c>
      <c r="F767" s="186">
        <v>546</v>
      </c>
      <c r="G767" s="175">
        <f>F767*E767</f>
        <v>546</v>
      </c>
    </row>
    <row r="768" spans="1:7" x14ac:dyDescent="0.25">
      <c r="A768" s="169" t="s">
        <v>111</v>
      </c>
      <c r="B768" s="170" t="s">
        <v>559</v>
      </c>
      <c r="C768" s="170"/>
      <c r="D768" s="188" t="s">
        <v>225</v>
      </c>
      <c r="E768" s="174">
        <v>1</v>
      </c>
      <c r="F768" s="175">
        <v>687.5</v>
      </c>
      <c r="G768" s="175">
        <f>F768*E768</f>
        <v>687.5</v>
      </c>
    </row>
    <row r="769" spans="1:7" x14ac:dyDescent="0.25">
      <c r="A769" s="169" t="s">
        <v>111</v>
      </c>
      <c r="B769" s="170" t="s">
        <v>559</v>
      </c>
      <c r="C769" s="212" t="s">
        <v>561</v>
      </c>
      <c r="D769" s="169" t="s">
        <v>200</v>
      </c>
      <c r="E769" s="174">
        <v>1</v>
      </c>
      <c r="F769" s="175">
        <v>925</v>
      </c>
      <c r="G769" s="175">
        <f>F769*E769</f>
        <v>925</v>
      </c>
    </row>
    <row r="770" spans="1:7" x14ac:dyDescent="0.25">
      <c r="A770" s="169" t="s">
        <v>111</v>
      </c>
      <c r="B770" s="170" t="s">
        <v>559</v>
      </c>
      <c r="C770" s="170"/>
      <c r="D770" s="188" t="s">
        <v>593</v>
      </c>
      <c r="E770" s="174">
        <v>1</v>
      </c>
      <c r="F770" s="175">
        <v>657</v>
      </c>
      <c r="G770" s="175">
        <f>F770*E770</f>
        <v>657</v>
      </c>
    </row>
    <row r="771" spans="1:7" ht="24" x14ac:dyDescent="0.25">
      <c r="A771" s="169" t="s">
        <v>111</v>
      </c>
      <c r="B771" s="170" t="s">
        <v>559</v>
      </c>
      <c r="C771" s="170"/>
      <c r="D771" s="188" t="s">
        <v>118</v>
      </c>
      <c r="E771" s="174">
        <v>1</v>
      </c>
      <c r="F771" s="175">
        <v>207</v>
      </c>
      <c r="G771" s="175">
        <f>F771*E771</f>
        <v>207</v>
      </c>
    </row>
    <row r="772" spans="1:7" x14ac:dyDescent="0.25">
      <c r="A772" s="169" t="s">
        <v>111</v>
      </c>
      <c r="B772" s="170" t="s">
        <v>559</v>
      </c>
      <c r="C772" s="213" t="s">
        <v>560</v>
      </c>
      <c r="D772" s="169" t="s">
        <v>158</v>
      </c>
      <c r="E772" s="174">
        <v>25</v>
      </c>
      <c r="F772" s="175">
        <v>84</v>
      </c>
      <c r="G772" s="175">
        <f>E772*F772</f>
        <v>2100</v>
      </c>
    </row>
    <row r="773" spans="1:7" x14ac:dyDescent="0.25">
      <c r="A773" s="179" t="s">
        <v>377</v>
      </c>
      <c r="B773" s="180"/>
      <c r="C773" s="180"/>
      <c r="D773" s="181"/>
      <c r="E773" s="182">
        <f>SUM(E732:E772)</f>
        <v>215</v>
      </c>
      <c r="F773" s="183"/>
      <c r="G773" s="184">
        <f>SUM(G732:G772)</f>
        <v>40284</v>
      </c>
    </row>
    <row r="774" spans="1:7" x14ac:dyDescent="0.25">
      <c r="A774" s="169" t="s">
        <v>47</v>
      </c>
      <c r="B774" s="170" t="s">
        <v>63</v>
      </c>
      <c r="C774" s="170" t="s">
        <v>217</v>
      </c>
      <c r="D774" s="169" t="s">
        <v>200</v>
      </c>
      <c r="E774" s="174">
        <v>2</v>
      </c>
      <c r="F774" s="175">
        <v>925</v>
      </c>
      <c r="G774" s="175">
        <f t="shared" ref="G774:G780" si="54">F774*E774</f>
        <v>1850</v>
      </c>
    </row>
    <row r="775" spans="1:7" x14ac:dyDescent="0.25">
      <c r="A775" s="169" t="s">
        <v>47</v>
      </c>
      <c r="B775" s="170" t="s">
        <v>63</v>
      </c>
      <c r="C775" s="170" t="s">
        <v>58</v>
      </c>
      <c r="D775" s="169" t="s">
        <v>305</v>
      </c>
      <c r="E775" s="174">
        <v>2</v>
      </c>
      <c r="F775" s="175">
        <v>479</v>
      </c>
      <c r="G775" s="175">
        <f t="shared" si="54"/>
        <v>958</v>
      </c>
    </row>
    <row r="776" spans="1:7" ht="48" x14ac:dyDescent="0.25">
      <c r="A776" s="169" t="s">
        <v>47</v>
      </c>
      <c r="B776" s="170" t="s">
        <v>147</v>
      </c>
      <c r="C776" s="170" t="s">
        <v>562</v>
      </c>
      <c r="D776" s="169" t="s">
        <v>246</v>
      </c>
      <c r="E776" s="174">
        <v>1</v>
      </c>
      <c r="F776" s="186">
        <v>546</v>
      </c>
      <c r="G776" s="175">
        <f t="shared" si="54"/>
        <v>546</v>
      </c>
    </row>
    <row r="777" spans="1:7" ht="36" x14ac:dyDescent="0.25">
      <c r="A777" s="169" t="s">
        <v>47</v>
      </c>
      <c r="B777" s="170" t="s">
        <v>147</v>
      </c>
      <c r="C777" s="170" t="s">
        <v>563</v>
      </c>
      <c r="D777" s="169" t="s">
        <v>33</v>
      </c>
      <c r="E777" s="174">
        <v>1</v>
      </c>
      <c r="F777" s="175">
        <v>484</v>
      </c>
      <c r="G777" s="175">
        <f t="shared" si="54"/>
        <v>484</v>
      </c>
    </row>
    <row r="778" spans="1:7" ht="24" x14ac:dyDescent="0.25">
      <c r="A778" s="169" t="s">
        <v>47</v>
      </c>
      <c r="B778" s="170" t="s">
        <v>147</v>
      </c>
      <c r="C778" s="170" t="s">
        <v>389</v>
      </c>
      <c r="D778" s="169" t="s">
        <v>145</v>
      </c>
      <c r="E778" s="174">
        <v>3</v>
      </c>
      <c r="F778" s="175">
        <v>687.5</v>
      </c>
      <c r="G778" s="175">
        <f t="shared" si="54"/>
        <v>2062.5</v>
      </c>
    </row>
    <row r="779" spans="1:7" x14ac:dyDescent="0.25">
      <c r="A779" s="169" t="s">
        <v>47</v>
      </c>
      <c r="B779" s="170" t="s">
        <v>147</v>
      </c>
      <c r="C779" s="170" t="s">
        <v>217</v>
      </c>
      <c r="D779" s="169" t="s">
        <v>200</v>
      </c>
      <c r="E779" s="182">
        <v>2</v>
      </c>
      <c r="F779" s="175">
        <v>925</v>
      </c>
      <c r="G779" s="175">
        <f t="shared" si="54"/>
        <v>1850</v>
      </c>
    </row>
    <row r="780" spans="1:7" ht="24" x14ac:dyDescent="0.25">
      <c r="A780" s="169" t="s">
        <v>47</v>
      </c>
      <c r="B780" s="170" t="s">
        <v>147</v>
      </c>
      <c r="C780" s="170" t="s">
        <v>259</v>
      </c>
      <c r="D780" s="169" t="s">
        <v>252</v>
      </c>
      <c r="E780" s="174">
        <v>3</v>
      </c>
      <c r="F780" s="175">
        <v>711.75</v>
      </c>
      <c r="G780" s="175">
        <f t="shared" si="54"/>
        <v>2135.25</v>
      </c>
    </row>
    <row r="781" spans="1:7" x14ac:dyDescent="0.25">
      <c r="A781" s="169" t="s">
        <v>47</v>
      </c>
      <c r="B781" s="170" t="s">
        <v>147</v>
      </c>
      <c r="C781" s="170" t="s">
        <v>385</v>
      </c>
      <c r="D781" s="169" t="s">
        <v>158</v>
      </c>
      <c r="E781" s="174">
        <v>50</v>
      </c>
      <c r="F781" s="175">
        <v>84</v>
      </c>
      <c r="G781" s="175">
        <f>E781*F781</f>
        <v>4200</v>
      </c>
    </row>
    <row r="782" spans="1:7" x14ac:dyDescent="0.25">
      <c r="A782" s="177" t="s">
        <v>47</v>
      </c>
      <c r="B782" s="170" t="s">
        <v>311</v>
      </c>
      <c r="C782" s="170" t="s">
        <v>343</v>
      </c>
      <c r="D782" s="169" t="s">
        <v>164</v>
      </c>
      <c r="E782" s="174">
        <v>5</v>
      </c>
      <c r="F782" s="175">
        <v>537.20000000000005</v>
      </c>
      <c r="G782" s="175">
        <f t="shared" ref="G782:G809" si="55">F782*E782</f>
        <v>2686</v>
      </c>
    </row>
    <row r="783" spans="1:7" ht="48" x14ac:dyDescent="0.25">
      <c r="A783" s="169" t="s">
        <v>47</v>
      </c>
      <c r="B783" s="170" t="s">
        <v>61</v>
      </c>
      <c r="C783" s="170" t="s">
        <v>565</v>
      </c>
      <c r="D783" s="169" t="s">
        <v>246</v>
      </c>
      <c r="E783" s="174">
        <v>1</v>
      </c>
      <c r="F783" s="186">
        <v>546</v>
      </c>
      <c r="G783" s="175">
        <f t="shared" si="55"/>
        <v>546</v>
      </c>
    </row>
    <row r="784" spans="1:7" ht="72" x14ac:dyDescent="0.25">
      <c r="A784" s="169" t="s">
        <v>47</v>
      </c>
      <c r="B784" s="170" t="s">
        <v>61</v>
      </c>
      <c r="C784" s="170" t="s">
        <v>564</v>
      </c>
      <c r="D784" s="169" t="s">
        <v>200</v>
      </c>
      <c r="E784" s="174">
        <v>1</v>
      </c>
      <c r="F784" s="175">
        <v>925</v>
      </c>
      <c r="G784" s="175">
        <f t="shared" si="55"/>
        <v>925</v>
      </c>
    </row>
    <row r="785" spans="1:7" x14ac:dyDescent="0.25">
      <c r="A785" s="169" t="s">
        <v>47</v>
      </c>
      <c r="B785" s="170" t="s">
        <v>61</v>
      </c>
      <c r="C785" s="170" t="s">
        <v>58</v>
      </c>
      <c r="D785" s="169" t="s">
        <v>305</v>
      </c>
      <c r="E785" s="174">
        <v>2</v>
      </c>
      <c r="F785" s="175">
        <v>479</v>
      </c>
      <c r="G785" s="175">
        <f t="shared" si="55"/>
        <v>958</v>
      </c>
    </row>
    <row r="786" spans="1:7" ht="24" x14ac:dyDescent="0.25">
      <c r="A786" s="169" t="s">
        <v>47</v>
      </c>
      <c r="B786" s="170" t="s">
        <v>64</v>
      </c>
      <c r="C786" s="170" t="s">
        <v>259</v>
      </c>
      <c r="D786" s="169" t="s">
        <v>252</v>
      </c>
      <c r="E786" s="174">
        <v>3</v>
      </c>
      <c r="F786" s="175">
        <v>711.75</v>
      </c>
      <c r="G786" s="175">
        <f t="shared" si="55"/>
        <v>2135.25</v>
      </c>
    </row>
    <row r="787" spans="1:7" x14ac:dyDescent="0.25">
      <c r="A787" s="169" t="s">
        <v>47</v>
      </c>
      <c r="B787" s="170" t="s">
        <v>64</v>
      </c>
      <c r="C787" s="170" t="s">
        <v>58</v>
      </c>
      <c r="D787" s="169" t="s">
        <v>305</v>
      </c>
      <c r="E787" s="174">
        <v>2</v>
      </c>
      <c r="F787" s="175">
        <v>479</v>
      </c>
      <c r="G787" s="175">
        <f t="shared" si="55"/>
        <v>958</v>
      </c>
    </row>
    <row r="788" spans="1:7" ht="48" x14ac:dyDescent="0.25">
      <c r="A788" s="169" t="s">
        <v>47</v>
      </c>
      <c r="B788" s="170" t="s">
        <v>60</v>
      </c>
      <c r="C788" s="170" t="s">
        <v>565</v>
      </c>
      <c r="D788" s="169" t="s">
        <v>246</v>
      </c>
      <c r="E788" s="174">
        <v>1</v>
      </c>
      <c r="F788" s="186">
        <v>546</v>
      </c>
      <c r="G788" s="175">
        <f t="shared" si="55"/>
        <v>546</v>
      </c>
    </row>
    <row r="789" spans="1:7" ht="72" x14ac:dyDescent="0.25">
      <c r="A789" s="169" t="s">
        <v>47</v>
      </c>
      <c r="B789" s="170" t="s">
        <v>60</v>
      </c>
      <c r="C789" s="170" t="s">
        <v>564</v>
      </c>
      <c r="D789" s="169" t="s">
        <v>200</v>
      </c>
      <c r="E789" s="174">
        <v>1</v>
      </c>
      <c r="F789" s="175">
        <v>925</v>
      </c>
      <c r="G789" s="175">
        <f t="shared" si="55"/>
        <v>925</v>
      </c>
    </row>
    <row r="790" spans="1:7" x14ac:dyDescent="0.25">
      <c r="A790" s="169" t="s">
        <v>47</v>
      </c>
      <c r="B790" s="170" t="s">
        <v>60</v>
      </c>
      <c r="C790" s="170" t="s">
        <v>58</v>
      </c>
      <c r="D790" s="169" t="s">
        <v>305</v>
      </c>
      <c r="E790" s="174">
        <v>2</v>
      </c>
      <c r="F790" s="175">
        <v>479</v>
      </c>
      <c r="G790" s="175">
        <f t="shared" si="55"/>
        <v>958</v>
      </c>
    </row>
    <row r="791" spans="1:7" ht="48" x14ac:dyDescent="0.25">
      <c r="A791" s="169" t="s">
        <v>47</v>
      </c>
      <c r="B791" s="170" t="s">
        <v>59</v>
      </c>
      <c r="C791" s="170" t="s">
        <v>565</v>
      </c>
      <c r="D791" s="169" t="s">
        <v>246</v>
      </c>
      <c r="E791" s="174">
        <v>1</v>
      </c>
      <c r="F791" s="186">
        <v>546</v>
      </c>
      <c r="G791" s="175">
        <f t="shared" si="55"/>
        <v>546</v>
      </c>
    </row>
    <row r="792" spans="1:7" ht="72" x14ac:dyDescent="0.25">
      <c r="A792" s="169" t="s">
        <v>47</v>
      </c>
      <c r="B792" s="170" t="s">
        <v>59</v>
      </c>
      <c r="C792" s="170" t="s">
        <v>564</v>
      </c>
      <c r="D792" s="169" t="s">
        <v>200</v>
      </c>
      <c r="E792" s="174">
        <v>1</v>
      </c>
      <c r="F792" s="175">
        <v>925</v>
      </c>
      <c r="G792" s="175">
        <f t="shared" si="55"/>
        <v>925</v>
      </c>
    </row>
    <row r="793" spans="1:7" x14ac:dyDescent="0.25">
      <c r="A793" s="169" t="s">
        <v>47</v>
      </c>
      <c r="B793" s="170" t="s">
        <v>59</v>
      </c>
      <c r="C793" s="170" t="s">
        <v>58</v>
      </c>
      <c r="D793" s="169" t="s">
        <v>305</v>
      </c>
      <c r="E793" s="174">
        <v>2</v>
      </c>
      <c r="F793" s="175">
        <v>479</v>
      </c>
      <c r="G793" s="175">
        <f t="shared" si="55"/>
        <v>958</v>
      </c>
    </row>
    <row r="794" spans="1:7" ht="24" x14ac:dyDescent="0.25">
      <c r="A794" s="169" t="s">
        <v>47</v>
      </c>
      <c r="B794" s="170" t="s">
        <v>48</v>
      </c>
      <c r="C794" s="170" t="s">
        <v>568</v>
      </c>
      <c r="D794" s="169" t="s">
        <v>246</v>
      </c>
      <c r="E794" s="174">
        <v>1</v>
      </c>
      <c r="F794" s="186">
        <v>546</v>
      </c>
      <c r="G794" s="175">
        <f t="shared" si="55"/>
        <v>546</v>
      </c>
    </row>
    <row r="795" spans="1:7" x14ac:dyDescent="0.25">
      <c r="A795" s="169" t="s">
        <v>47</v>
      </c>
      <c r="B795" s="170" t="s">
        <v>48</v>
      </c>
      <c r="C795" s="170" t="s">
        <v>39</v>
      </c>
      <c r="D795" s="169" t="s">
        <v>38</v>
      </c>
      <c r="E795" s="174">
        <v>10</v>
      </c>
      <c r="F795" s="175">
        <v>207</v>
      </c>
      <c r="G795" s="175">
        <f t="shared" si="55"/>
        <v>2070</v>
      </c>
    </row>
    <row r="796" spans="1:7" ht="60" x14ac:dyDescent="0.25">
      <c r="A796" s="169" t="s">
        <v>47</v>
      </c>
      <c r="B796" s="170" t="s">
        <v>48</v>
      </c>
      <c r="C796" s="170" t="s">
        <v>567</v>
      </c>
      <c r="D796" s="169" t="s">
        <v>200</v>
      </c>
      <c r="E796" s="174">
        <v>1</v>
      </c>
      <c r="F796" s="175">
        <v>925</v>
      </c>
      <c r="G796" s="175">
        <f t="shared" si="55"/>
        <v>925</v>
      </c>
    </row>
    <row r="797" spans="1:7" ht="24" x14ac:dyDescent="0.25">
      <c r="A797" s="169" t="s">
        <v>47</v>
      </c>
      <c r="B797" s="170" t="s">
        <v>48</v>
      </c>
      <c r="C797" s="170" t="s">
        <v>259</v>
      </c>
      <c r="D797" s="169" t="s">
        <v>252</v>
      </c>
      <c r="E797" s="174">
        <v>3</v>
      </c>
      <c r="F797" s="175">
        <v>711.75</v>
      </c>
      <c r="G797" s="175">
        <f t="shared" si="55"/>
        <v>2135.25</v>
      </c>
    </row>
    <row r="798" spans="1:7" ht="48" x14ac:dyDescent="0.25">
      <c r="A798" s="169" t="s">
        <v>47</v>
      </c>
      <c r="B798" s="170" t="s">
        <v>48</v>
      </c>
      <c r="C798" s="170" t="s">
        <v>566</v>
      </c>
      <c r="D798" s="169" t="s">
        <v>252</v>
      </c>
      <c r="E798" s="174">
        <v>1</v>
      </c>
      <c r="F798" s="175">
        <v>711.75</v>
      </c>
      <c r="G798" s="175">
        <f t="shared" si="55"/>
        <v>711.75</v>
      </c>
    </row>
    <row r="799" spans="1:7" ht="48" x14ac:dyDescent="0.25">
      <c r="A799" s="169" t="s">
        <v>47</v>
      </c>
      <c r="B799" s="170" t="s">
        <v>569</v>
      </c>
      <c r="C799" s="170" t="s">
        <v>565</v>
      </c>
      <c r="D799" s="169" t="s">
        <v>246</v>
      </c>
      <c r="E799" s="174">
        <v>1</v>
      </c>
      <c r="F799" s="186">
        <v>546</v>
      </c>
      <c r="G799" s="175">
        <f t="shared" si="55"/>
        <v>546</v>
      </c>
    </row>
    <row r="800" spans="1:7" ht="72" x14ac:dyDescent="0.25">
      <c r="A800" s="169" t="s">
        <v>47</v>
      </c>
      <c r="B800" s="170" t="s">
        <v>569</v>
      </c>
      <c r="C800" s="170" t="s">
        <v>564</v>
      </c>
      <c r="D800" s="169" t="s">
        <v>200</v>
      </c>
      <c r="E800" s="174">
        <v>1</v>
      </c>
      <c r="F800" s="175">
        <v>925</v>
      </c>
      <c r="G800" s="175">
        <f t="shared" si="55"/>
        <v>925</v>
      </c>
    </row>
    <row r="801" spans="1:7" x14ac:dyDescent="0.25">
      <c r="A801" s="169" t="s">
        <v>47</v>
      </c>
      <c r="B801" s="170" t="s">
        <v>62</v>
      </c>
      <c r="C801" s="170" t="s">
        <v>58</v>
      </c>
      <c r="D801" s="169" t="s">
        <v>305</v>
      </c>
      <c r="E801" s="174">
        <v>2</v>
      </c>
      <c r="F801" s="175">
        <v>479</v>
      </c>
      <c r="G801" s="175">
        <f t="shared" si="55"/>
        <v>958</v>
      </c>
    </row>
    <row r="802" spans="1:7" ht="36" x14ac:dyDescent="0.25">
      <c r="A802" s="169" t="s">
        <v>47</v>
      </c>
      <c r="B802" s="170" t="s">
        <v>49</v>
      </c>
      <c r="C802" s="170" t="s">
        <v>571</v>
      </c>
      <c r="D802" s="169" t="s">
        <v>38</v>
      </c>
      <c r="E802" s="174">
        <v>1</v>
      </c>
      <c r="F802" s="175">
        <v>207</v>
      </c>
      <c r="G802" s="175">
        <f t="shared" si="55"/>
        <v>207</v>
      </c>
    </row>
    <row r="803" spans="1:7" x14ac:dyDescent="0.25">
      <c r="A803" s="169" t="s">
        <v>47</v>
      </c>
      <c r="B803" s="170" t="s">
        <v>49</v>
      </c>
      <c r="C803" s="170" t="s">
        <v>39</v>
      </c>
      <c r="D803" s="169" t="s">
        <v>38</v>
      </c>
      <c r="E803" s="174">
        <v>10</v>
      </c>
      <c r="F803" s="214">
        <v>207</v>
      </c>
      <c r="G803" s="214">
        <f t="shared" si="55"/>
        <v>2070</v>
      </c>
    </row>
    <row r="804" spans="1:7" ht="36" x14ac:dyDescent="0.25">
      <c r="A804" s="169" t="s">
        <v>47</v>
      </c>
      <c r="B804" s="170" t="s">
        <v>49</v>
      </c>
      <c r="C804" s="170" t="s">
        <v>571</v>
      </c>
      <c r="D804" s="169" t="s">
        <v>200</v>
      </c>
      <c r="E804" s="174">
        <v>1</v>
      </c>
      <c r="F804" s="175">
        <v>925</v>
      </c>
      <c r="G804" s="175">
        <f t="shared" si="55"/>
        <v>925</v>
      </c>
    </row>
    <row r="805" spans="1:7" ht="48" x14ac:dyDescent="0.25">
      <c r="A805" s="169" t="s">
        <v>47</v>
      </c>
      <c r="B805" s="170" t="s">
        <v>49</v>
      </c>
      <c r="C805" s="170" t="s">
        <v>570</v>
      </c>
      <c r="D805" s="169" t="s">
        <v>252</v>
      </c>
      <c r="E805" s="174">
        <v>1</v>
      </c>
      <c r="F805" s="175">
        <v>711.75</v>
      </c>
      <c r="G805" s="175">
        <f t="shared" si="55"/>
        <v>711.75</v>
      </c>
    </row>
    <row r="806" spans="1:7" ht="24" x14ac:dyDescent="0.25">
      <c r="A806" s="169" t="s">
        <v>47</v>
      </c>
      <c r="B806" s="170" t="s">
        <v>49</v>
      </c>
      <c r="C806" s="170" t="s">
        <v>259</v>
      </c>
      <c r="D806" s="169" t="s">
        <v>252</v>
      </c>
      <c r="E806" s="174">
        <v>4</v>
      </c>
      <c r="F806" s="175">
        <v>711.75</v>
      </c>
      <c r="G806" s="175">
        <f t="shared" si="55"/>
        <v>2847</v>
      </c>
    </row>
    <row r="807" spans="1:7" x14ac:dyDescent="0.25">
      <c r="A807" s="169" t="s">
        <v>47</v>
      </c>
      <c r="B807" s="170" t="s">
        <v>49</v>
      </c>
      <c r="C807" s="170" t="s">
        <v>58</v>
      </c>
      <c r="D807" s="169" t="s">
        <v>305</v>
      </c>
      <c r="E807" s="174">
        <v>3</v>
      </c>
      <c r="F807" s="214">
        <v>479</v>
      </c>
      <c r="G807" s="214">
        <f t="shared" si="55"/>
        <v>1437</v>
      </c>
    </row>
    <row r="808" spans="1:7" x14ac:dyDescent="0.25">
      <c r="A808" s="169" t="s">
        <v>47</v>
      </c>
      <c r="B808" s="170" t="s">
        <v>218</v>
      </c>
      <c r="C808" s="170" t="s">
        <v>217</v>
      </c>
      <c r="D808" s="169" t="s">
        <v>200</v>
      </c>
      <c r="E808" s="182">
        <v>2</v>
      </c>
      <c r="F808" s="175">
        <v>925</v>
      </c>
      <c r="G808" s="175">
        <f t="shared" si="55"/>
        <v>1850</v>
      </c>
    </row>
    <row r="809" spans="1:7" ht="24" x14ac:dyDescent="0.25">
      <c r="A809" s="169" t="s">
        <v>47</v>
      </c>
      <c r="B809" s="170" t="s">
        <v>294</v>
      </c>
      <c r="C809" s="170" t="s">
        <v>177</v>
      </c>
      <c r="D809" s="169" t="s">
        <v>176</v>
      </c>
      <c r="E809" s="174">
        <v>6</v>
      </c>
      <c r="F809" s="214">
        <v>207</v>
      </c>
      <c r="G809" s="214">
        <f t="shared" si="55"/>
        <v>1242</v>
      </c>
    </row>
    <row r="810" spans="1:7" x14ac:dyDescent="0.25">
      <c r="A810" s="179" t="s">
        <v>378</v>
      </c>
      <c r="B810" s="180"/>
      <c r="C810" s="180"/>
      <c r="D810" s="181"/>
      <c r="E810" s="182">
        <f>SUM(E774:E809)</f>
        <v>134</v>
      </c>
      <c r="F810" s="215"/>
      <c r="G810" s="216">
        <f>SUM(G774:G809)</f>
        <v>47258.75</v>
      </c>
    </row>
    <row r="811" spans="1:7" ht="24" x14ac:dyDescent="0.25">
      <c r="A811" s="169" t="s">
        <v>313</v>
      </c>
      <c r="B811" s="170" t="s">
        <v>642</v>
      </c>
      <c r="C811" s="170" t="s">
        <v>634</v>
      </c>
      <c r="D811" s="169" t="s">
        <v>200</v>
      </c>
      <c r="E811" s="174">
        <v>1</v>
      </c>
      <c r="F811" s="214">
        <v>925</v>
      </c>
      <c r="G811" s="214">
        <f t="shared" ref="G811" si="56">F811*E811</f>
        <v>925</v>
      </c>
    </row>
    <row r="812" spans="1:7" x14ac:dyDescent="0.25">
      <c r="A812" s="169" t="s">
        <v>313</v>
      </c>
      <c r="B812" s="170" t="s">
        <v>642</v>
      </c>
      <c r="C812" s="170"/>
      <c r="D812" s="171" t="s">
        <v>220</v>
      </c>
      <c r="E812" s="174">
        <v>1</v>
      </c>
      <c r="F812" s="214">
        <v>106.8</v>
      </c>
      <c r="G812" s="214">
        <f t="shared" ref="G812:G848" si="57">F812*E812</f>
        <v>106.8</v>
      </c>
    </row>
    <row r="813" spans="1:7" ht="24" x14ac:dyDescent="0.25">
      <c r="A813" s="169" t="s">
        <v>313</v>
      </c>
      <c r="B813" s="170" t="s">
        <v>642</v>
      </c>
      <c r="C813" s="217"/>
      <c r="D813" s="171" t="s">
        <v>246</v>
      </c>
      <c r="E813" s="174">
        <v>1</v>
      </c>
      <c r="F813" s="186">
        <v>546</v>
      </c>
      <c r="G813" s="214">
        <f t="shared" si="57"/>
        <v>546</v>
      </c>
    </row>
    <row r="814" spans="1:7" x14ac:dyDescent="0.25">
      <c r="A814" s="169" t="s">
        <v>313</v>
      </c>
      <c r="B814" s="170" t="s">
        <v>216</v>
      </c>
      <c r="C814" s="170"/>
      <c r="D814" s="169" t="s">
        <v>220</v>
      </c>
      <c r="E814" s="218">
        <v>1</v>
      </c>
      <c r="F814" s="214">
        <v>106.8</v>
      </c>
      <c r="G814" s="214">
        <f t="shared" si="57"/>
        <v>106.8</v>
      </c>
    </row>
    <row r="815" spans="1:7" x14ac:dyDescent="0.25">
      <c r="A815" s="169" t="s">
        <v>313</v>
      </c>
      <c r="B815" s="170" t="s">
        <v>216</v>
      </c>
      <c r="C815" s="170" t="s">
        <v>633</v>
      </c>
      <c r="D815" s="219" t="s">
        <v>225</v>
      </c>
      <c r="E815" s="218">
        <v>1</v>
      </c>
      <c r="F815" s="214">
        <v>687.5</v>
      </c>
      <c r="G815" s="214">
        <f t="shared" si="57"/>
        <v>687.5</v>
      </c>
    </row>
    <row r="816" spans="1:7" x14ac:dyDescent="0.25">
      <c r="A816" s="169" t="s">
        <v>313</v>
      </c>
      <c r="B816" s="170" t="s">
        <v>216</v>
      </c>
      <c r="C816" s="170" t="s">
        <v>211</v>
      </c>
      <c r="D816" s="169" t="s">
        <v>200</v>
      </c>
      <c r="E816" s="174">
        <v>2</v>
      </c>
      <c r="F816" s="175">
        <v>925</v>
      </c>
      <c r="G816" s="175">
        <f t="shared" si="57"/>
        <v>1850</v>
      </c>
    </row>
    <row r="817" spans="1:7" ht="24" x14ac:dyDescent="0.25">
      <c r="A817" s="169" t="s">
        <v>313</v>
      </c>
      <c r="B817" s="170" t="s">
        <v>476</v>
      </c>
      <c r="C817" s="170" t="s">
        <v>634</v>
      </c>
      <c r="D817" s="169" t="s">
        <v>200</v>
      </c>
      <c r="E817" s="218">
        <v>1</v>
      </c>
      <c r="F817" s="214">
        <v>925</v>
      </c>
      <c r="G817" s="214">
        <f t="shared" si="57"/>
        <v>925</v>
      </c>
    </row>
    <row r="818" spans="1:7" x14ac:dyDescent="0.25">
      <c r="A818" s="169" t="s">
        <v>313</v>
      </c>
      <c r="B818" s="170" t="s">
        <v>476</v>
      </c>
      <c r="C818" s="170" t="s">
        <v>618</v>
      </c>
      <c r="D818" s="169" t="s">
        <v>176</v>
      </c>
      <c r="E818" s="218">
        <v>1</v>
      </c>
      <c r="F818" s="214">
        <v>207</v>
      </c>
      <c r="G818" s="214">
        <f t="shared" si="57"/>
        <v>207</v>
      </c>
    </row>
    <row r="819" spans="1:7" ht="24" x14ac:dyDescent="0.25">
      <c r="A819" s="169" t="s">
        <v>313</v>
      </c>
      <c r="B819" s="170" t="s">
        <v>215</v>
      </c>
      <c r="C819" s="170" t="s">
        <v>638</v>
      </c>
      <c r="D819" s="169" t="s">
        <v>246</v>
      </c>
      <c r="E819" s="218">
        <v>1</v>
      </c>
      <c r="F819" s="186">
        <v>546</v>
      </c>
      <c r="G819" s="214">
        <f t="shared" si="57"/>
        <v>546</v>
      </c>
    </row>
    <row r="820" spans="1:7" x14ac:dyDescent="0.25">
      <c r="A820" s="169" t="s">
        <v>313</v>
      </c>
      <c r="B820" s="170" t="s">
        <v>215</v>
      </c>
      <c r="C820" s="170" t="s">
        <v>633</v>
      </c>
      <c r="D820" s="188" t="s">
        <v>225</v>
      </c>
      <c r="E820" s="218">
        <v>1</v>
      </c>
      <c r="F820" s="214">
        <v>687.5</v>
      </c>
      <c r="G820" s="214">
        <f t="shared" si="57"/>
        <v>687.5</v>
      </c>
    </row>
    <row r="821" spans="1:7" x14ac:dyDescent="0.25">
      <c r="A821" s="169" t="s">
        <v>313</v>
      </c>
      <c r="B821" s="170" t="s">
        <v>215</v>
      </c>
      <c r="C821" s="170" t="s">
        <v>211</v>
      </c>
      <c r="D821" s="169" t="s">
        <v>200</v>
      </c>
      <c r="E821" s="174">
        <v>2</v>
      </c>
      <c r="F821" s="175">
        <v>925</v>
      </c>
      <c r="G821" s="175">
        <f t="shared" si="57"/>
        <v>1850</v>
      </c>
    </row>
    <row r="822" spans="1:7" x14ac:dyDescent="0.25">
      <c r="A822" s="169" t="s">
        <v>313</v>
      </c>
      <c r="B822" s="170" t="s">
        <v>215</v>
      </c>
      <c r="C822" s="170" t="s">
        <v>617</v>
      </c>
      <c r="D822" s="169" t="s">
        <v>176</v>
      </c>
      <c r="E822" s="218">
        <v>1</v>
      </c>
      <c r="F822" s="214">
        <v>207</v>
      </c>
      <c r="G822" s="214">
        <f t="shared" si="57"/>
        <v>207</v>
      </c>
    </row>
    <row r="823" spans="1:7" x14ac:dyDescent="0.25">
      <c r="A823" s="169" t="s">
        <v>313</v>
      </c>
      <c r="B823" s="170" t="s">
        <v>615</v>
      </c>
      <c r="C823" s="170" t="s">
        <v>633</v>
      </c>
      <c r="D823" s="188" t="s">
        <v>225</v>
      </c>
      <c r="E823" s="218">
        <v>1</v>
      </c>
      <c r="F823" s="214">
        <v>687.5</v>
      </c>
      <c r="G823" s="214">
        <f t="shared" si="57"/>
        <v>687.5</v>
      </c>
    </row>
    <row r="824" spans="1:7" ht="24" x14ac:dyDescent="0.25">
      <c r="A824" s="169" t="s">
        <v>313</v>
      </c>
      <c r="B824" s="170" t="s">
        <v>615</v>
      </c>
      <c r="C824" s="170" t="s">
        <v>634</v>
      </c>
      <c r="D824" s="169" t="s">
        <v>200</v>
      </c>
      <c r="E824" s="218">
        <v>1</v>
      </c>
      <c r="F824" s="214">
        <v>925</v>
      </c>
      <c r="G824" s="214">
        <f t="shared" si="57"/>
        <v>925</v>
      </c>
    </row>
    <row r="825" spans="1:7" x14ac:dyDescent="0.25">
      <c r="A825" s="169" t="s">
        <v>313</v>
      </c>
      <c r="B825" s="170" t="s">
        <v>615</v>
      </c>
      <c r="C825" s="170" t="s">
        <v>616</v>
      </c>
      <c r="D825" s="169" t="s">
        <v>176</v>
      </c>
      <c r="E825" s="218">
        <v>1</v>
      </c>
      <c r="F825" s="214">
        <v>207</v>
      </c>
      <c r="G825" s="214">
        <f t="shared" si="57"/>
        <v>207</v>
      </c>
    </row>
    <row r="826" spans="1:7" x14ac:dyDescent="0.25">
      <c r="A826" s="169" t="s">
        <v>313</v>
      </c>
      <c r="B826" s="170" t="s">
        <v>629</v>
      </c>
      <c r="C826" s="170" t="s">
        <v>633</v>
      </c>
      <c r="D826" s="188" t="s">
        <v>225</v>
      </c>
      <c r="E826" s="218">
        <v>1</v>
      </c>
      <c r="F826" s="214">
        <v>687.5</v>
      </c>
      <c r="G826" s="214">
        <f t="shared" si="57"/>
        <v>687.5</v>
      </c>
    </row>
    <row r="827" spans="1:7" x14ac:dyDescent="0.25">
      <c r="A827" s="169" t="s">
        <v>313</v>
      </c>
      <c r="B827" s="170" t="s">
        <v>629</v>
      </c>
      <c r="C827" s="170"/>
      <c r="D827" s="169" t="s">
        <v>130</v>
      </c>
      <c r="E827" s="218">
        <v>1</v>
      </c>
      <c r="F827" s="214">
        <v>120</v>
      </c>
      <c r="G827" s="214">
        <f t="shared" si="57"/>
        <v>120</v>
      </c>
    </row>
    <row r="828" spans="1:7" ht="24" x14ac:dyDescent="0.25">
      <c r="A828" s="169" t="s">
        <v>313</v>
      </c>
      <c r="B828" s="170" t="s">
        <v>629</v>
      </c>
      <c r="C828" s="170" t="s">
        <v>634</v>
      </c>
      <c r="D828" s="169" t="s">
        <v>200</v>
      </c>
      <c r="E828" s="218">
        <v>1</v>
      </c>
      <c r="F828" s="214">
        <v>925</v>
      </c>
      <c r="G828" s="214">
        <f t="shared" si="57"/>
        <v>925</v>
      </c>
    </row>
    <row r="829" spans="1:7" x14ac:dyDescent="0.25">
      <c r="A829" s="169" t="s">
        <v>313</v>
      </c>
      <c r="B829" s="170" t="s">
        <v>621</v>
      </c>
      <c r="C829" s="170" t="s">
        <v>627</v>
      </c>
      <c r="D829" s="169" t="s">
        <v>38</v>
      </c>
      <c r="E829" s="218">
        <v>1</v>
      </c>
      <c r="F829" s="214">
        <v>207</v>
      </c>
      <c r="G829" s="214">
        <f t="shared" si="57"/>
        <v>207</v>
      </c>
    </row>
    <row r="830" spans="1:7" x14ac:dyDescent="0.25">
      <c r="A830" s="169" t="s">
        <v>313</v>
      </c>
      <c r="B830" s="170" t="s">
        <v>621</v>
      </c>
      <c r="C830" s="170"/>
      <c r="D830" s="169" t="s">
        <v>164</v>
      </c>
      <c r="E830" s="218">
        <v>1</v>
      </c>
      <c r="F830" s="214">
        <v>537.20000000000005</v>
      </c>
      <c r="G830" s="214">
        <f t="shared" si="57"/>
        <v>537.20000000000005</v>
      </c>
    </row>
    <row r="831" spans="1:7" ht="24" x14ac:dyDescent="0.25">
      <c r="A831" s="169" t="s">
        <v>313</v>
      </c>
      <c r="B831" s="170" t="s">
        <v>621</v>
      </c>
      <c r="C831" s="170" t="s">
        <v>634</v>
      </c>
      <c r="D831" s="169" t="s">
        <v>200</v>
      </c>
      <c r="E831" s="218">
        <v>1</v>
      </c>
      <c r="F831" s="214">
        <v>925</v>
      </c>
      <c r="G831" s="214">
        <f t="shared" si="57"/>
        <v>925</v>
      </c>
    </row>
    <row r="832" spans="1:7" x14ac:dyDescent="0.25">
      <c r="A832" s="169" t="s">
        <v>313</v>
      </c>
      <c r="B832" s="170" t="s">
        <v>621</v>
      </c>
      <c r="C832" s="170"/>
      <c r="D832" s="169" t="s">
        <v>176</v>
      </c>
      <c r="E832" s="218">
        <v>1</v>
      </c>
      <c r="F832" s="214">
        <v>207</v>
      </c>
      <c r="G832" s="214">
        <f t="shared" si="57"/>
        <v>207</v>
      </c>
    </row>
    <row r="833" spans="1:7" ht="24" x14ac:dyDescent="0.25">
      <c r="A833" s="169" t="s">
        <v>313</v>
      </c>
      <c r="B833" s="170" t="s">
        <v>335</v>
      </c>
      <c r="C833" s="170" t="s">
        <v>639</v>
      </c>
      <c r="D833" s="169" t="s">
        <v>246</v>
      </c>
      <c r="E833" s="218">
        <v>1</v>
      </c>
      <c r="F833" s="186">
        <v>546</v>
      </c>
      <c r="G833" s="214">
        <f t="shared" si="57"/>
        <v>546</v>
      </c>
    </row>
    <row r="834" spans="1:7" x14ac:dyDescent="0.25">
      <c r="A834" s="169" t="s">
        <v>313</v>
      </c>
      <c r="B834" s="170" t="s">
        <v>335</v>
      </c>
      <c r="C834" s="170"/>
      <c r="D834" s="169" t="s">
        <v>164</v>
      </c>
      <c r="E834" s="218">
        <v>1</v>
      </c>
      <c r="F834" s="214">
        <v>537.20000000000005</v>
      </c>
      <c r="G834" s="214">
        <f t="shared" si="57"/>
        <v>537.20000000000005</v>
      </c>
    </row>
    <row r="835" spans="1:7" x14ac:dyDescent="0.25">
      <c r="A835" s="169" t="s">
        <v>313</v>
      </c>
      <c r="B835" s="170" t="s">
        <v>335</v>
      </c>
      <c r="C835" s="170" t="s">
        <v>211</v>
      </c>
      <c r="D835" s="169" t="s">
        <v>200</v>
      </c>
      <c r="E835" s="174">
        <v>2</v>
      </c>
      <c r="F835" s="175">
        <v>925</v>
      </c>
      <c r="G835" s="175">
        <f t="shared" si="57"/>
        <v>1850</v>
      </c>
    </row>
    <row r="836" spans="1:7" x14ac:dyDescent="0.25">
      <c r="A836" s="169" t="s">
        <v>313</v>
      </c>
      <c r="B836" s="170" t="s">
        <v>335</v>
      </c>
      <c r="C836" s="170" t="s">
        <v>498</v>
      </c>
      <c r="D836" s="169" t="s">
        <v>176</v>
      </c>
      <c r="E836" s="218">
        <v>1</v>
      </c>
      <c r="F836" s="214">
        <v>207</v>
      </c>
      <c r="G836" s="214">
        <f t="shared" si="57"/>
        <v>207</v>
      </c>
    </row>
    <row r="837" spans="1:7" x14ac:dyDescent="0.25">
      <c r="A837" s="169" t="s">
        <v>313</v>
      </c>
      <c r="B837" s="170" t="s">
        <v>214</v>
      </c>
      <c r="C837" s="170" t="s">
        <v>211</v>
      </c>
      <c r="D837" s="169" t="s">
        <v>200</v>
      </c>
      <c r="E837" s="174">
        <v>2</v>
      </c>
      <c r="F837" s="175">
        <v>925</v>
      </c>
      <c r="G837" s="175">
        <f t="shared" si="57"/>
        <v>1850</v>
      </c>
    </row>
    <row r="838" spans="1:7" x14ac:dyDescent="0.25">
      <c r="A838" s="169" t="s">
        <v>313</v>
      </c>
      <c r="B838" s="170" t="s">
        <v>643</v>
      </c>
      <c r="C838" s="170"/>
      <c r="D838" s="169" t="s">
        <v>220</v>
      </c>
      <c r="E838" s="218">
        <v>1</v>
      </c>
      <c r="F838" s="214">
        <v>106.8</v>
      </c>
      <c r="G838" s="214">
        <f t="shared" si="57"/>
        <v>106.8</v>
      </c>
    </row>
    <row r="839" spans="1:7" ht="24" x14ac:dyDescent="0.25">
      <c r="A839" s="169" t="s">
        <v>313</v>
      </c>
      <c r="B839" s="170" t="s">
        <v>643</v>
      </c>
      <c r="C839" s="217"/>
      <c r="D839" s="171" t="s">
        <v>246</v>
      </c>
      <c r="E839" s="218">
        <v>1</v>
      </c>
      <c r="F839" s="186">
        <v>546</v>
      </c>
      <c r="G839" s="214">
        <f t="shared" si="57"/>
        <v>546</v>
      </c>
    </row>
    <row r="840" spans="1:7" ht="24" x14ac:dyDescent="0.25">
      <c r="A840" s="169" t="s">
        <v>313</v>
      </c>
      <c r="B840" s="170" t="s">
        <v>643</v>
      </c>
      <c r="C840" s="170" t="s">
        <v>634</v>
      </c>
      <c r="D840" s="171" t="s">
        <v>200</v>
      </c>
      <c r="E840" s="218">
        <v>1</v>
      </c>
      <c r="F840" s="214">
        <v>925</v>
      </c>
      <c r="G840" s="214">
        <f t="shared" si="57"/>
        <v>925</v>
      </c>
    </row>
    <row r="841" spans="1:7" x14ac:dyDescent="0.25">
      <c r="A841" s="169" t="s">
        <v>313</v>
      </c>
      <c r="B841" s="170" t="s">
        <v>632</v>
      </c>
      <c r="C841" s="170"/>
      <c r="D841" s="169" t="s">
        <v>220</v>
      </c>
      <c r="E841" s="218">
        <v>1</v>
      </c>
      <c r="F841" s="214">
        <v>106.8</v>
      </c>
      <c r="G841" s="214">
        <f t="shared" si="57"/>
        <v>106.8</v>
      </c>
    </row>
    <row r="842" spans="1:7" x14ac:dyDescent="0.25">
      <c r="A842" s="169" t="s">
        <v>313</v>
      </c>
      <c r="B842" s="170" t="s">
        <v>632</v>
      </c>
      <c r="C842" s="170" t="s">
        <v>633</v>
      </c>
      <c r="D842" s="188" t="s">
        <v>225</v>
      </c>
      <c r="E842" s="218">
        <v>1</v>
      </c>
      <c r="F842" s="214">
        <v>687.5</v>
      </c>
      <c r="G842" s="214">
        <f t="shared" si="57"/>
        <v>687.5</v>
      </c>
    </row>
    <row r="843" spans="1:7" ht="24" x14ac:dyDescent="0.25">
      <c r="A843" s="169" t="s">
        <v>313</v>
      </c>
      <c r="B843" s="170" t="s">
        <v>632</v>
      </c>
      <c r="C843" s="170" t="s">
        <v>634</v>
      </c>
      <c r="D843" s="169" t="s">
        <v>200</v>
      </c>
      <c r="E843" s="218">
        <v>1</v>
      </c>
      <c r="F843" s="214">
        <v>925</v>
      </c>
      <c r="G843" s="214">
        <f t="shared" si="57"/>
        <v>925</v>
      </c>
    </row>
    <row r="844" spans="1:7" x14ac:dyDescent="0.25">
      <c r="A844" s="169" t="s">
        <v>313</v>
      </c>
      <c r="B844" s="170" t="s">
        <v>613</v>
      </c>
      <c r="C844" s="170"/>
      <c r="D844" s="169" t="s">
        <v>38</v>
      </c>
      <c r="E844" s="218">
        <v>1</v>
      </c>
      <c r="F844" s="214">
        <v>207</v>
      </c>
      <c r="G844" s="214">
        <f t="shared" si="57"/>
        <v>207</v>
      </c>
    </row>
    <row r="845" spans="1:7" ht="24" x14ac:dyDescent="0.25">
      <c r="A845" s="169" t="s">
        <v>313</v>
      </c>
      <c r="B845" s="170" t="s">
        <v>613</v>
      </c>
      <c r="C845" s="170" t="s">
        <v>445</v>
      </c>
      <c r="D845" s="169" t="s">
        <v>145</v>
      </c>
      <c r="E845" s="218">
        <v>1</v>
      </c>
      <c r="F845" s="214">
        <v>687.5</v>
      </c>
      <c r="G845" s="214">
        <f t="shared" si="57"/>
        <v>687.5</v>
      </c>
    </row>
    <row r="846" spans="1:7" x14ac:dyDescent="0.25">
      <c r="A846" s="169" t="s">
        <v>313</v>
      </c>
      <c r="B846" s="170" t="s">
        <v>613</v>
      </c>
      <c r="C846" s="170" t="s">
        <v>633</v>
      </c>
      <c r="D846" s="188" t="s">
        <v>225</v>
      </c>
      <c r="E846" s="218">
        <v>1</v>
      </c>
      <c r="F846" s="214">
        <v>687.5</v>
      </c>
      <c r="G846" s="214">
        <f t="shared" si="57"/>
        <v>687.5</v>
      </c>
    </row>
    <row r="847" spans="1:7" ht="24" x14ac:dyDescent="0.25">
      <c r="A847" s="169" t="s">
        <v>313</v>
      </c>
      <c r="B847" s="170" t="s">
        <v>613</v>
      </c>
      <c r="C847" s="170" t="s">
        <v>634</v>
      </c>
      <c r="D847" s="169" t="s">
        <v>200</v>
      </c>
      <c r="E847" s="218">
        <v>1</v>
      </c>
      <c r="F847" s="214">
        <v>925</v>
      </c>
      <c r="G847" s="214">
        <f t="shared" si="57"/>
        <v>925</v>
      </c>
    </row>
    <row r="848" spans="1:7" ht="24" x14ac:dyDescent="0.25">
      <c r="A848" s="169" t="s">
        <v>313</v>
      </c>
      <c r="B848" s="170" t="s">
        <v>613</v>
      </c>
      <c r="C848" s="170"/>
      <c r="D848" s="169" t="s">
        <v>252</v>
      </c>
      <c r="E848" s="218">
        <v>1</v>
      </c>
      <c r="F848" s="214">
        <v>711.75</v>
      </c>
      <c r="G848" s="214">
        <f t="shared" si="57"/>
        <v>711.75</v>
      </c>
    </row>
    <row r="849" spans="1:7" x14ac:dyDescent="0.25">
      <c r="A849" s="169" t="s">
        <v>313</v>
      </c>
      <c r="B849" s="170" t="s">
        <v>613</v>
      </c>
      <c r="C849" s="170" t="s">
        <v>614</v>
      </c>
      <c r="D849" s="169" t="s">
        <v>158</v>
      </c>
      <c r="E849" s="218">
        <v>100</v>
      </c>
      <c r="F849" s="214">
        <v>84</v>
      </c>
      <c r="G849" s="175">
        <f>E849*F849</f>
        <v>8400</v>
      </c>
    </row>
    <row r="850" spans="1:7" x14ac:dyDescent="0.25">
      <c r="A850" s="169" t="s">
        <v>313</v>
      </c>
      <c r="B850" s="170" t="s">
        <v>613</v>
      </c>
      <c r="C850" s="170"/>
      <c r="D850" s="169" t="s">
        <v>176</v>
      </c>
      <c r="E850" s="218">
        <v>1</v>
      </c>
      <c r="F850" s="214">
        <v>207</v>
      </c>
      <c r="G850" s="214">
        <f t="shared" ref="G850:G880" si="58">F850*E850</f>
        <v>207</v>
      </c>
    </row>
    <row r="851" spans="1:7" ht="24" x14ac:dyDescent="0.25">
      <c r="A851" s="169" t="s">
        <v>313</v>
      </c>
      <c r="B851" s="170" t="s">
        <v>630</v>
      </c>
      <c r="C851" s="170" t="s">
        <v>640</v>
      </c>
      <c r="D851" s="169" t="s">
        <v>246</v>
      </c>
      <c r="E851" s="218">
        <v>1</v>
      </c>
      <c r="F851" s="186">
        <v>546</v>
      </c>
      <c r="G851" s="214">
        <f t="shared" si="58"/>
        <v>546</v>
      </c>
    </row>
    <row r="852" spans="1:7" x14ac:dyDescent="0.25">
      <c r="A852" s="169" t="s">
        <v>313</v>
      </c>
      <c r="B852" s="170" t="s">
        <v>630</v>
      </c>
      <c r="C852" s="170" t="s">
        <v>633</v>
      </c>
      <c r="D852" s="188" t="s">
        <v>225</v>
      </c>
      <c r="E852" s="218">
        <v>1</v>
      </c>
      <c r="F852" s="214">
        <v>687.5</v>
      </c>
      <c r="G852" s="214">
        <f t="shared" si="58"/>
        <v>687.5</v>
      </c>
    </row>
    <row r="853" spans="1:7" ht="24" x14ac:dyDescent="0.25">
      <c r="A853" s="169" t="s">
        <v>313</v>
      </c>
      <c r="B853" s="170" t="s">
        <v>630</v>
      </c>
      <c r="C853" s="170" t="s">
        <v>634</v>
      </c>
      <c r="D853" s="169" t="s">
        <v>200</v>
      </c>
      <c r="E853" s="218">
        <v>1</v>
      </c>
      <c r="F853" s="214">
        <v>925</v>
      </c>
      <c r="G853" s="214">
        <f t="shared" si="58"/>
        <v>925</v>
      </c>
    </row>
    <row r="854" spans="1:7" x14ac:dyDescent="0.25">
      <c r="A854" s="169" t="s">
        <v>313</v>
      </c>
      <c r="B854" s="170" t="s">
        <v>631</v>
      </c>
      <c r="C854" s="170" t="s">
        <v>633</v>
      </c>
      <c r="D854" s="188" t="s">
        <v>225</v>
      </c>
      <c r="E854" s="218">
        <v>1</v>
      </c>
      <c r="F854" s="214">
        <v>687.5</v>
      </c>
      <c r="G854" s="214">
        <f t="shared" si="58"/>
        <v>687.5</v>
      </c>
    </row>
    <row r="855" spans="1:7" ht="24" x14ac:dyDescent="0.25">
      <c r="A855" s="169" t="s">
        <v>313</v>
      </c>
      <c r="B855" s="170" t="s">
        <v>631</v>
      </c>
      <c r="C855" s="170" t="s">
        <v>634</v>
      </c>
      <c r="D855" s="169" t="s">
        <v>200</v>
      </c>
      <c r="E855" s="218">
        <v>1</v>
      </c>
      <c r="F855" s="214">
        <v>925</v>
      </c>
      <c r="G855" s="214">
        <f t="shared" si="58"/>
        <v>925</v>
      </c>
    </row>
    <row r="856" spans="1:7" x14ac:dyDescent="0.25">
      <c r="A856" s="169" t="s">
        <v>313</v>
      </c>
      <c r="B856" s="170" t="s">
        <v>623</v>
      </c>
      <c r="C856" s="170" t="s">
        <v>624</v>
      </c>
      <c r="D856" s="169" t="s">
        <v>38</v>
      </c>
      <c r="E856" s="218">
        <v>1</v>
      </c>
      <c r="F856" s="214">
        <v>207</v>
      </c>
      <c r="G856" s="214">
        <f t="shared" si="58"/>
        <v>207</v>
      </c>
    </row>
    <row r="857" spans="1:7" ht="24" x14ac:dyDescent="0.25">
      <c r="A857" s="169" t="s">
        <v>313</v>
      </c>
      <c r="B857" s="170" t="s">
        <v>623</v>
      </c>
      <c r="C857" s="170" t="s">
        <v>634</v>
      </c>
      <c r="D857" s="169" t="s">
        <v>200</v>
      </c>
      <c r="E857" s="218">
        <v>1</v>
      </c>
      <c r="F857" s="214">
        <v>925</v>
      </c>
      <c r="G857" s="214">
        <f t="shared" si="58"/>
        <v>925</v>
      </c>
    </row>
    <row r="858" spans="1:7" x14ac:dyDescent="0.25">
      <c r="A858" s="169" t="s">
        <v>313</v>
      </c>
      <c r="B858" s="170" t="s">
        <v>628</v>
      </c>
      <c r="C858" s="170"/>
      <c r="D858" s="169" t="s">
        <v>220</v>
      </c>
      <c r="E858" s="218">
        <v>1</v>
      </c>
      <c r="F858" s="214">
        <v>106.8</v>
      </c>
      <c r="G858" s="214">
        <f t="shared" si="58"/>
        <v>106.8</v>
      </c>
    </row>
    <row r="859" spans="1:7" ht="24" x14ac:dyDescent="0.25">
      <c r="A859" s="169" t="s">
        <v>313</v>
      </c>
      <c r="B859" s="170" t="s">
        <v>628</v>
      </c>
      <c r="C859" s="170" t="s">
        <v>445</v>
      </c>
      <c r="D859" s="169" t="s">
        <v>145</v>
      </c>
      <c r="E859" s="218">
        <v>1</v>
      </c>
      <c r="F859" s="214">
        <v>687.5</v>
      </c>
      <c r="G859" s="214">
        <f t="shared" si="58"/>
        <v>687.5</v>
      </c>
    </row>
    <row r="860" spans="1:7" x14ac:dyDescent="0.25">
      <c r="A860" s="169" t="s">
        <v>313</v>
      </c>
      <c r="B860" s="170" t="s">
        <v>628</v>
      </c>
      <c r="C860" s="170"/>
      <c r="D860" s="169" t="s">
        <v>130</v>
      </c>
      <c r="E860" s="218">
        <v>1</v>
      </c>
      <c r="F860" s="214">
        <v>120</v>
      </c>
      <c r="G860" s="214">
        <f t="shared" si="58"/>
        <v>120</v>
      </c>
    </row>
    <row r="861" spans="1:7" ht="24" x14ac:dyDescent="0.25">
      <c r="A861" s="169" t="s">
        <v>313</v>
      </c>
      <c r="B861" s="170" t="s">
        <v>628</v>
      </c>
      <c r="C861" s="170" t="s">
        <v>634</v>
      </c>
      <c r="D861" s="169" t="s">
        <v>200</v>
      </c>
      <c r="E861" s="218">
        <v>1</v>
      </c>
      <c r="F861" s="214">
        <v>925</v>
      </c>
      <c r="G861" s="214">
        <f t="shared" si="58"/>
        <v>925</v>
      </c>
    </row>
    <row r="862" spans="1:7" ht="24" x14ac:dyDescent="0.25">
      <c r="A862" s="169" t="s">
        <v>313</v>
      </c>
      <c r="B862" s="170" t="s">
        <v>628</v>
      </c>
      <c r="C862" s="170" t="s">
        <v>635</v>
      </c>
      <c r="D862" s="169" t="s">
        <v>252</v>
      </c>
      <c r="E862" s="218">
        <v>1</v>
      </c>
      <c r="F862" s="214">
        <v>711.75</v>
      </c>
      <c r="G862" s="214">
        <f t="shared" si="58"/>
        <v>711.75</v>
      </c>
    </row>
    <row r="863" spans="1:7" ht="24" x14ac:dyDescent="0.25">
      <c r="A863" s="169" t="s">
        <v>313</v>
      </c>
      <c r="B863" s="170" t="s">
        <v>637</v>
      </c>
      <c r="C863" s="170" t="s">
        <v>638</v>
      </c>
      <c r="D863" s="169" t="s">
        <v>246</v>
      </c>
      <c r="E863" s="218">
        <v>1</v>
      </c>
      <c r="F863" s="186">
        <v>546</v>
      </c>
      <c r="G863" s="214">
        <f t="shared" si="58"/>
        <v>546</v>
      </c>
    </row>
    <row r="864" spans="1:7" ht="24" x14ac:dyDescent="0.25">
      <c r="A864" s="169" t="s">
        <v>313</v>
      </c>
      <c r="B864" s="170" t="s">
        <v>637</v>
      </c>
      <c r="C864" s="170" t="s">
        <v>634</v>
      </c>
      <c r="D864" s="169" t="s">
        <v>200</v>
      </c>
      <c r="E864" s="218">
        <v>1</v>
      </c>
      <c r="F864" s="214">
        <v>925</v>
      </c>
      <c r="G864" s="214">
        <f t="shared" si="58"/>
        <v>925</v>
      </c>
    </row>
    <row r="865" spans="1:7" x14ac:dyDescent="0.25">
      <c r="A865" s="169" t="s">
        <v>313</v>
      </c>
      <c r="B865" s="170" t="s">
        <v>619</v>
      </c>
      <c r="C865" s="170"/>
      <c r="D865" s="169" t="s">
        <v>220</v>
      </c>
      <c r="E865" s="218">
        <v>1</v>
      </c>
      <c r="F865" s="214">
        <v>106.8</v>
      </c>
      <c r="G865" s="214">
        <f t="shared" si="58"/>
        <v>106.8</v>
      </c>
    </row>
    <row r="866" spans="1:7" ht="24" x14ac:dyDescent="0.25">
      <c r="A866" s="169" t="s">
        <v>313</v>
      </c>
      <c r="B866" s="170" t="s">
        <v>619</v>
      </c>
      <c r="C866" s="170" t="s">
        <v>445</v>
      </c>
      <c r="D866" s="169" t="s">
        <v>145</v>
      </c>
      <c r="E866" s="218">
        <v>1</v>
      </c>
      <c r="F866" s="214">
        <v>687.5</v>
      </c>
      <c r="G866" s="214">
        <f t="shared" si="58"/>
        <v>687.5</v>
      </c>
    </row>
    <row r="867" spans="1:7" x14ac:dyDescent="0.25">
      <c r="A867" s="169" t="s">
        <v>313</v>
      </c>
      <c r="B867" s="170" t="s">
        <v>619</v>
      </c>
      <c r="C867" s="170" t="s">
        <v>633</v>
      </c>
      <c r="D867" s="188" t="s">
        <v>225</v>
      </c>
      <c r="E867" s="218">
        <v>1</v>
      </c>
      <c r="F867" s="214">
        <v>687.5</v>
      </c>
      <c r="G867" s="214">
        <f t="shared" si="58"/>
        <v>687.5</v>
      </c>
    </row>
    <row r="868" spans="1:7" x14ac:dyDescent="0.25">
      <c r="A868" s="169" t="s">
        <v>313</v>
      </c>
      <c r="B868" s="170" t="s">
        <v>619</v>
      </c>
      <c r="C868" s="170"/>
      <c r="D868" s="169" t="s">
        <v>164</v>
      </c>
      <c r="E868" s="218">
        <v>1</v>
      </c>
      <c r="F868" s="214">
        <v>537.20000000000005</v>
      </c>
      <c r="G868" s="214">
        <f t="shared" si="58"/>
        <v>537.20000000000005</v>
      </c>
    </row>
    <row r="869" spans="1:7" ht="24" x14ac:dyDescent="0.25">
      <c r="A869" s="169" t="s">
        <v>313</v>
      </c>
      <c r="B869" s="170" t="s">
        <v>619</v>
      </c>
      <c r="C869" s="170" t="s">
        <v>634</v>
      </c>
      <c r="D869" s="169" t="s">
        <v>200</v>
      </c>
      <c r="E869" s="218">
        <v>1</v>
      </c>
      <c r="F869" s="214">
        <v>925</v>
      </c>
      <c r="G869" s="214">
        <f t="shared" si="58"/>
        <v>925</v>
      </c>
    </row>
    <row r="870" spans="1:7" x14ac:dyDescent="0.25">
      <c r="A870" s="169" t="s">
        <v>313</v>
      </c>
      <c r="B870" s="170" t="s">
        <v>619</v>
      </c>
      <c r="C870" s="170"/>
      <c r="D870" s="169" t="s">
        <v>176</v>
      </c>
      <c r="E870" s="218">
        <v>1</v>
      </c>
      <c r="F870" s="214">
        <v>207</v>
      </c>
      <c r="G870" s="214">
        <f t="shared" si="58"/>
        <v>207</v>
      </c>
    </row>
    <row r="871" spans="1:7" ht="24" x14ac:dyDescent="0.25">
      <c r="A871" s="169" t="s">
        <v>313</v>
      </c>
      <c r="B871" s="170" t="s">
        <v>589</v>
      </c>
      <c r="C871" s="170" t="s">
        <v>638</v>
      </c>
      <c r="D871" s="169" t="s">
        <v>246</v>
      </c>
      <c r="E871" s="218">
        <v>1</v>
      </c>
      <c r="F871" s="186">
        <v>546</v>
      </c>
      <c r="G871" s="214">
        <f t="shared" si="58"/>
        <v>546</v>
      </c>
    </row>
    <row r="872" spans="1:7" x14ac:dyDescent="0.25">
      <c r="A872" s="169" t="s">
        <v>313</v>
      </c>
      <c r="B872" s="170" t="s">
        <v>589</v>
      </c>
      <c r="C872" s="170" t="s">
        <v>633</v>
      </c>
      <c r="D872" s="188" t="s">
        <v>225</v>
      </c>
      <c r="E872" s="218">
        <v>1</v>
      </c>
      <c r="F872" s="214">
        <v>687.5</v>
      </c>
      <c r="G872" s="214">
        <f t="shared" si="58"/>
        <v>687.5</v>
      </c>
    </row>
    <row r="873" spans="1:7" ht="24" x14ac:dyDescent="0.25">
      <c r="A873" s="169" t="s">
        <v>313</v>
      </c>
      <c r="B873" s="170" t="s">
        <v>589</v>
      </c>
      <c r="C873" s="170" t="s">
        <v>634</v>
      </c>
      <c r="D873" s="169" t="s">
        <v>200</v>
      </c>
      <c r="E873" s="218">
        <v>1</v>
      </c>
      <c r="F873" s="214">
        <v>925</v>
      </c>
      <c r="G873" s="214">
        <f t="shared" si="58"/>
        <v>925</v>
      </c>
    </row>
    <row r="874" spans="1:7" x14ac:dyDescent="0.25">
      <c r="A874" s="169" t="s">
        <v>313</v>
      </c>
      <c r="B874" s="170" t="s">
        <v>589</v>
      </c>
      <c r="C874" s="170"/>
      <c r="D874" s="169" t="s">
        <v>176</v>
      </c>
      <c r="E874" s="218">
        <v>1</v>
      </c>
      <c r="F874" s="214">
        <v>207</v>
      </c>
      <c r="G874" s="214">
        <f t="shared" si="58"/>
        <v>207</v>
      </c>
    </row>
    <row r="875" spans="1:7" x14ac:dyDescent="0.25">
      <c r="A875" s="169" t="s">
        <v>313</v>
      </c>
      <c r="B875" s="170" t="s">
        <v>72</v>
      </c>
      <c r="C875" s="170"/>
      <c r="D875" s="169" t="s">
        <v>38</v>
      </c>
      <c r="E875" s="218">
        <v>1</v>
      </c>
      <c r="F875" s="214">
        <v>207</v>
      </c>
      <c r="G875" s="214">
        <f t="shared" si="58"/>
        <v>207</v>
      </c>
    </row>
    <row r="876" spans="1:7" x14ac:dyDescent="0.25">
      <c r="A876" s="169" t="s">
        <v>313</v>
      </c>
      <c r="B876" s="170" t="s">
        <v>72</v>
      </c>
      <c r="C876" s="170"/>
      <c r="D876" s="169" t="s">
        <v>38</v>
      </c>
      <c r="E876" s="218">
        <v>1</v>
      </c>
      <c r="F876" s="214">
        <v>207</v>
      </c>
      <c r="G876" s="214">
        <f t="shared" si="58"/>
        <v>207</v>
      </c>
    </row>
    <row r="877" spans="1:7" x14ac:dyDescent="0.25">
      <c r="A877" s="169" t="s">
        <v>313</v>
      </c>
      <c r="B877" s="170" t="s">
        <v>72</v>
      </c>
      <c r="C877" s="170" t="s">
        <v>633</v>
      </c>
      <c r="D877" s="188" t="s">
        <v>225</v>
      </c>
      <c r="E877" s="218">
        <v>1</v>
      </c>
      <c r="F877" s="214">
        <v>687.5</v>
      </c>
      <c r="G877" s="214">
        <f t="shared" si="58"/>
        <v>687.5</v>
      </c>
    </row>
    <row r="878" spans="1:7" ht="24" x14ac:dyDescent="0.25">
      <c r="A878" s="169" t="s">
        <v>313</v>
      </c>
      <c r="B878" s="170" t="s">
        <v>72</v>
      </c>
      <c r="C878" s="170" t="s">
        <v>634</v>
      </c>
      <c r="D878" s="169" t="s">
        <v>200</v>
      </c>
      <c r="E878" s="218">
        <v>1</v>
      </c>
      <c r="F878" s="214">
        <v>925</v>
      </c>
      <c r="G878" s="214">
        <f t="shared" si="58"/>
        <v>925</v>
      </c>
    </row>
    <row r="879" spans="1:7" ht="24" x14ac:dyDescent="0.25">
      <c r="A879" s="169" t="s">
        <v>313</v>
      </c>
      <c r="B879" s="170" t="s">
        <v>72</v>
      </c>
      <c r="C879" s="170" t="s">
        <v>634</v>
      </c>
      <c r="D879" s="169" t="s">
        <v>200</v>
      </c>
      <c r="E879" s="218">
        <v>1</v>
      </c>
      <c r="F879" s="214">
        <v>925</v>
      </c>
      <c r="G879" s="214">
        <f t="shared" si="58"/>
        <v>925</v>
      </c>
    </row>
    <row r="880" spans="1:7" ht="24" x14ac:dyDescent="0.25">
      <c r="A880" s="169" t="s">
        <v>313</v>
      </c>
      <c r="B880" s="170" t="s">
        <v>72</v>
      </c>
      <c r="C880" s="170" t="s">
        <v>256</v>
      </c>
      <c r="D880" s="169" t="s">
        <v>252</v>
      </c>
      <c r="E880" s="218">
        <v>1</v>
      </c>
      <c r="F880" s="214">
        <v>711.75</v>
      </c>
      <c r="G880" s="214">
        <f t="shared" si="58"/>
        <v>711.75</v>
      </c>
    </row>
    <row r="881" spans="1:7" x14ac:dyDescent="0.25">
      <c r="A881" s="169" t="s">
        <v>313</v>
      </c>
      <c r="B881" s="170" t="s">
        <v>72</v>
      </c>
      <c r="C881" s="170" t="s">
        <v>612</v>
      </c>
      <c r="D881" s="169" t="s">
        <v>158</v>
      </c>
      <c r="E881" s="218">
        <v>50</v>
      </c>
      <c r="F881" s="214">
        <v>84</v>
      </c>
      <c r="G881" s="175">
        <f>E881*F881</f>
        <v>4200</v>
      </c>
    </row>
    <row r="882" spans="1:7" x14ac:dyDescent="0.25">
      <c r="A882" s="169" t="s">
        <v>313</v>
      </c>
      <c r="B882" s="170" t="s">
        <v>72</v>
      </c>
      <c r="C882" s="170"/>
      <c r="D882" s="169" t="s">
        <v>176</v>
      </c>
      <c r="E882" s="218">
        <v>1</v>
      </c>
      <c r="F882" s="214">
        <v>207</v>
      </c>
      <c r="G882" s="214">
        <f>F882*E882</f>
        <v>207</v>
      </c>
    </row>
    <row r="883" spans="1:7" x14ac:dyDescent="0.25">
      <c r="A883" s="169" t="s">
        <v>313</v>
      </c>
      <c r="B883" s="170" t="s">
        <v>298</v>
      </c>
      <c r="C883" s="178"/>
      <c r="D883" s="169" t="s">
        <v>220</v>
      </c>
      <c r="E883" s="218">
        <v>1</v>
      </c>
      <c r="F883" s="214">
        <v>106.8</v>
      </c>
      <c r="G883" s="214">
        <f>F883*E883</f>
        <v>106.8</v>
      </c>
    </row>
    <row r="884" spans="1:7" x14ac:dyDescent="0.25">
      <c r="A884" s="169" t="s">
        <v>313</v>
      </c>
      <c r="B884" s="170" t="s">
        <v>298</v>
      </c>
      <c r="C884" s="178" t="s">
        <v>633</v>
      </c>
      <c r="D884" s="188" t="s">
        <v>225</v>
      </c>
      <c r="E884" s="218">
        <v>1</v>
      </c>
      <c r="F884" s="214">
        <v>687.5</v>
      </c>
      <c r="G884" s="214">
        <f>F884*E884</f>
        <v>687.5</v>
      </c>
    </row>
    <row r="885" spans="1:7" x14ac:dyDescent="0.25">
      <c r="A885" s="169" t="s">
        <v>313</v>
      </c>
      <c r="B885" s="170" t="s">
        <v>298</v>
      </c>
      <c r="C885" s="170" t="s">
        <v>211</v>
      </c>
      <c r="D885" s="169" t="s">
        <v>200</v>
      </c>
      <c r="E885" s="174">
        <v>2</v>
      </c>
      <c r="F885" s="175">
        <v>925</v>
      </c>
      <c r="G885" s="175">
        <f>F885*E885</f>
        <v>1850</v>
      </c>
    </row>
    <row r="886" spans="1:7" ht="24" x14ac:dyDescent="0.25">
      <c r="A886" s="169" t="s">
        <v>313</v>
      </c>
      <c r="B886" s="170" t="s">
        <v>298</v>
      </c>
      <c r="C886" s="170"/>
      <c r="D886" s="169" t="s">
        <v>252</v>
      </c>
      <c r="E886" s="218">
        <v>1</v>
      </c>
      <c r="F886" s="214">
        <v>711.75</v>
      </c>
      <c r="G886" s="214">
        <f>F886*E886</f>
        <v>711.75</v>
      </c>
    </row>
    <row r="887" spans="1:7" x14ac:dyDescent="0.25">
      <c r="A887" s="169" t="s">
        <v>313</v>
      </c>
      <c r="B887" s="170" t="s">
        <v>298</v>
      </c>
      <c r="C887" s="170" t="s">
        <v>622</v>
      </c>
      <c r="D887" s="169" t="s">
        <v>158</v>
      </c>
      <c r="E887" s="218">
        <v>75</v>
      </c>
      <c r="F887" s="214">
        <v>84</v>
      </c>
      <c r="G887" s="175">
        <f>E887*F887</f>
        <v>6300</v>
      </c>
    </row>
    <row r="888" spans="1:7" x14ac:dyDescent="0.25">
      <c r="A888" s="169" t="s">
        <v>313</v>
      </c>
      <c r="B888" s="170" t="s">
        <v>620</v>
      </c>
      <c r="C888" s="170" t="s">
        <v>633</v>
      </c>
      <c r="D888" s="188" t="s">
        <v>225</v>
      </c>
      <c r="E888" s="218">
        <v>1</v>
      </c>
      <c r="F888" s="214">
        <v>687.5</v>
      </c>
      <c r="G888" s="214">
        <f>F888*E888</f>
        <v>687.5</v>
      </c>
    </row>
    <row r="889" spans="1:7" ht="24" x14ac:dyDescent="0.25">
      <c r="A889" s="169" t="s">
        <v>313</v>
      </c>
      <c r="B889" s="170" t="s">
        <v>620</v>
      </c>
      <c r="C889" s="170" t="s">
        <v>634</v>
      </c>
      <c r="D889" s="169" t="s">
        <v>200</v>
      </c>
      <c r="E889" s="218">
        <v>1</v>
      </c>
      <c r="F889" s="214">
        <v>925</v>
      </c>
      <c r="G889" s="214">
        <f>F889*E889</f>
        <v>925</v>
      </c>
    </row>
    <row r="890" spans="1:7" ht="24" x14ac:dyDescent="0.25">
      <c r="A890" s="169" t="s">
        <v>313</v>
      </c>
      <c r="B890" s="170" t="s">
        <v>620</v>
      </c>
      <c r="C890" s="170" t="s">
        <v>636</v>
      </c>
      <c r="D890" s="169" t="s">
        <v>252</v>
      </c>
      <c r="E890" s="218">
        <v>1</v>
      </c>
      <c r="F890" s="214">
        <v>711.75</v>
      </c>
      <c r="G890" s="214">
        <f>F890*E890</f>
        <v>711.75</v>
      </c>
    </row>
    <row r="891" spans="1:7" x14ac:dyDescent="0.25">
      <c r="A891" s="169" t="s">
        <v>313</v>
      </c>
      <c r="B891" s="170" t="s">
        <v>620</v>
      </c>
      <c r="C891" s="170"/>
      <c r="D891" s="169" t="s">
        <v>176</v>
      </c>
      <c r="E891" s="218">
        <v>1</v>
      </c>
      <c r="F891" s="214">
        <v>207</v>
      </c>
      <c r="G891" s="214">
        <f>F891*E891</f>
        <v>207</v>
      </c>
    </row>
    <row r="892" spans="1:7" x14ac:dyDescent="0.25">
      <c r="A892" s="169" t="s">
        <v>313</v>
      </c>
      <c r="B892" s="170" t="s">
        <v>611</v>
      </c>
      <c r="C892" s="170"/>
      <c r="D892" s="169" t="s">
        <v>158</v>
      </c>
      <c r="E892" s="218">
        <v>25</v>
      </c>
      <c r="F892" s="214">
        <v>84</v>
      </c>
      <c r="G892" s="175">
        <f>E892*F892</f>
        <v>2100</v>
      </c>
    </row>
    <row r="893" spans="1:7" x14ac:dyDescent="0.25">
      <c r="A893" s="169" t="s">
        <v>313</v>
      </c>
      <c r="B893" s="170" t="s">
        <v>313</v>
      </c>
      <c r="C893" s="170"/>
      <c r="D893" s="169" t="s">
        <v>220</v>
      </c>
      <c r="E893" s="218">
        <v>1</v>
      </c>
      <c r="F893" s="214">
        <v>106.8</v>
      </c>
      <c r="G893" s="214">
        <f t="shared" ref="G893:G908" si="59">F893*E893</f>
        <v>106.8</v>
      </c>
    </row>
    <row r="894" spans="1:7" ht="24" x14ac:dyDescent="0.25">
      <c r="A894" s="169" t="s">
        <v>313</v>
      </c>
      <c r="B894" s="170" t="s">
        <v>313</v>
      </c>
      <c r="C894" s="170" t="s">
        <v>638</v>
      </c>
      <c r="D894" s="169" t="s">
        <v>246</v>
      </c>
      <c r="E894" s="218">
        <v>3</v>
      </c>
      <c r="F894" s="186">
        <v>546</v>
      </c>
      <c r="G894" s="214">
        <f t="shared" si="59"/>
        <v>1638</v>
      </c>
    </row>
    <row r="895" spans="1:7" ht="24" x14ac:dyDescent="0.25">
      <c r="A895" s="169" t="s">
        <v>313</v>
      </c>
      <c r="B895" s="170" t="s">
        <v>313</v>
      </c>
      <c r="C895" s="170" t="s">
        <v>445</v>
      </c>
      <c r="D895" s="169" t="s">
        <v>145</v>
      </c>
      <c r="E895" s="218">
        <v>1</v>
      </c>
      <c r="F895" s="214">
        <v>687.5</v>
      </c>
      <c r="G895" s="214">
        <f t="shared" si="59"/>
        <v>687.5</v>
      </c>
    </row>
    <row r="896" spans="1:7" x14ac:dyDescent="0.25">
      <c r="A896" s="169" t="s">
        <v>313</v>
      </c>
      <c r="B896" s="170" t="s">
        <v>313</v>
      </c>
      <c r="C896" s="170" t="s">
        <v>633</v>
      </c>
      <c r="D896" s="188" t="s">
        <v>225</v>
      </c>
      <c r="E896" s="218">
        <v>1</v>
      </c>
      <c r="F896" s="214">
        <v>687.5</v>
      </c>
      <c r="G896" s="214">
        <f t="shared" si="59"/>
        <v>687.5</v>
      </c>
    </row>
    <row r="897" spans="1:7" x14ac:dyDescent="0.25">
      <c r="A897" s="169" t="s">
        <v>313</v>
      </c>
      <c r="B897" s="170" t="s">
        <v>313</v>
      </c>
      <c r="C897" s="170"/>
      <c r="D897" s="169" t="s">
        <v>164</v>
      </c>
      <c r="E897" s="218">
        <v>6</v>
      </c>
      <c r="F897" s="214">
        <v>537.20000000000005</v>
      </c>
      <c r="G897" s="214">
        <f t="shared" si="59"/>
        <v>3223.2000000000003</v>
      </c>
    </row>
    <row r="898" spans="1:7" x14ac:dyDescent="0.25">
      <c r="A898" s="169" t="s">
        <v>313</v>
      </c>
      <c r="B898" s="170" t="s">
        <v>313</v>
      </c>
      <c r="C898" s="170" t="s">
        <v>641</v>
      </c>
      <c r="D898" s="169" t="s">
        <v>130</v>
      </c>
      <c r="E898" s="218">
        <v>1</v>
      </c>
      <c r="F898" s="214">
        <v>120</v>
      </c>
      <c r="G898" s="214">
        <f t="shared" si="59"/>
        <v>120</v>
      </c>
    </row>
    <row r="899" spans="1:7" ht="24" x14ac:dyDescent="0.25">
      <c r="A899" s="169" t="s">
        <v>313</v>
      </c>
      <c r="B899" s="170" t="s">
        <v>313</v>
      </c>
      <c r="C899" s="170" t="s">
        <v>634</v>
      </c>
      <c r="D899" s="169" t="s">
        <v>200</v>
      </c>
      <c r="E899" s="218">
        <v>1</v>
      </c>
      <c r="F899" s="214">
        <v>925</v>
      </c>
      <c r="G899" s="214">
        <f t="shared" si="59"/>
        <v>925</v>
      </c>
    </row>
    <row r="900" spans="1:7" x14ac:dyDescent="0.25">
      <c r="A900" s="169" t="s">
        <v>313</v>
      </c>
      <c r="B900" s="170" t="s">
        <v>313</v>
      </c>
      <c r="C900" s="170"/>
      <c r="D900" s="169" t="s">
        <v>305</v>
      </c>
      <c r="E900" s="218">
        <v>3</v>
      </c>
      <c r="F900" s="214">
        <v>479</v>
      </c>
      <c r="G900" s="214">
        <f t="shared" si="59"/>
        <v>1437</v>
      </c>
    </row>
    <row r="901" spans="1:7" ht="24" x14ac:dyDescent="0.25">
      <c r="A901" s="169" t="s">
        <v>313</v>
      </c>
      <c r="B901" s="170" t="s">
        <v>44</v>
      </c>
      <c r="C901" s="170" t="s">
        <v>638</v>
      </c>
      <c r="D901" s="169" t="s">
        <v>246</v>
      </c>
      <c r="E901" s="218">
        <v>1</v>
      </c>
      <c r="F901" s="186">
        <v>546</v>
      </c>
      <c r="G901" s="214">
        <f t="shared" si="59"/>
        <v>546</v>
      </c>
    </row>
    <row r="902" spans="1:7" x14ac:dyDescent="0.25">
      <c r="A902" s="169" t="s">
        <v>313</v>
      </c>
      <c r="B902" s="170" t="s">
        <v>44</v>
      </c>
      <c r="C902" s="170" t="s">
        <v>633</v>
      </c>
      <c r="D902" s="188" t="s">
        <v>225</v>
      </c>
      <c r="E902" s="218">
        <v>1</v>
      </c>
      <c r="F902" s="214">
        <v>687.5</v>
      </c>
      <c r="G902" s="214">
        <f t="shared" si="59"/>
        <v>687.5</v>
      </c>
    </row>
    <row r="903" spans="1:7" ht="24" x14ac:dyDescent="0.25">
      <c r="A903" s="169" t="s">
        <v>313</v>
      </c>
      <c r="B903" s="170" t="s">
        <v>44</v>
      </c>
      <c r="C903" s="170" t="s">
        <v>634</v>
      </c>
      <c r="D903" s="169" t="s">
        <v>200</v>
      </c>
      <c r="E903" s="218">
        <v>1</v>
      </c>
      <c r="F903" s="214">
        <v>925</v>
      </c>
      <c r="G903" s="214">
        <f t="shared" si="59"/>
        <v>925</v>
      </c>
    </row>
    <row r="904" spans="1:7" x14ac:dyDescent="0.25">
      <c r="A904" s="169" t="s">
        <v>313</v>
      </c>
      <c r="B904" s="170" t="s">
        <v>625</v>
      </c>
      <c r="C904" s="170"/>
      <c r="D904" s="169" t="s">
        <v>220</v>
      </c>
      <c r="E904" s="218">
        <v>1</v>
      </c>
      <c r="F904" s="214">
        <v>106.8</v>
      </c>
      <c r="G904" s="214">
        <f t="shared" si="59"/>
        <v>106.8</v>
      </c>
    </row>
    <row r="905" spans="1:7" ht="24" x14ac:dyDescent="0.25">
      <c r="A905" s="169" t="s">
        <v>313</v>
      </c>
      <c r="B905" s="170" t="s">
        <v>625</v>
      </c>
      <c r="C905" s="170" t="s">
        <v>638</v>
      </c>
      <c r="D905" s="169" t="s">
        <v>246</v>
      </c>
      <c r="E905" s="218">
        <v>2</v>
      </c>
      <c r="F905" s="186">
        <v>546</v>
      </c>
      <c r="G905" s="214">
        <f t="shared" si="59"/>
        <v>1092</v>
      </c>
    </row>
    <row r="906" spans="1:7" x14ac:dyDescent="0.25">
      <c r="A906" s="169" t="s">
        <v>313</v>
      </c>
      <c r="B906" s="170" t="s">
        <v>625</v>
      </c>
      <c r="C906" s="170" t="s">
        <v>626</v>
      </c>
      <c r="D906" s="169" t="s">
        <v>38</v>
      </c>
      <c r="E906" s="218">
        <v>1</v>
      </c>
      <c r="F906" s="214">
        <v>207</v>
      </c>
      <c r="G906" s="214">
        <f t="shared" si="59"/>
        <v>207</v>
      </c>
    </row>
    <row r="907" spans="1:7" x14ac:dyDescent="0.25">
      <c r="A907" s="169" t="s">
        <v>313</v>
      </c>
      <c r="B907" s="170" t="s">
        <v>625</v>
      </c>
      <c r="C907" s="170" t="s">
        <v>633</v>
      </c>
      <c r="D907" s="188" t="s">
        <v>225</v>
      </c>
      <c r="E907" s="218">
        <v>1</v>
      </c>
      <c r="F907" s="214">
        <v>687.5</v>
      </c>
      <c r="G907" s="214">
        <f t="shared" si="59"/>
        <v>687.5</v>
      </c>
    </row>
    <row r="908" spans="1:7" ht="24" x14ac:dyDescent="0.25">
      <c r="A908" s="169" t="s">
        <v>313</v>
      </c>
      <c r="B908" s="170" t="s">
        <v>625</v>
      </c>
      <c r="C908" s="170" t="s">
        <v>634</v>
      </c>
      <c r="D908" s="169" t="s">
        <v>200</v>
      </c>
      <c r="E908" s="218">
        <v>1</v>
      </c>
      <c r="F908" s="214">
        <v>925</v>
      </c>
      <c r="G908" s="214">
        <f t="shared" si="59"/>
        <v>925</v>
      </c>
    </row>
    <row r="909" spans="1:7" x14ac:dyDescent="0.25">
      <c r="A909" s="179" t="s">
        <v>379</v>
      </c>
      <c r="B909" s="180"/>
      <c r="C909" s="180"/>
      <c r="D909" s="181"/>
      <c r="E909" s="182">
        <f>SUM(E811:E908)</f>
        <v>359</v>
      </c>
      <c r="F909" s="216"/>
      <c r="G909" s="216">
        <f>SUM(G811:G908)</f>
        <v>84986.750000000015</v>
      </c>
    </row>
    <row r="910" spans="1:7" x14ac:dyDescent="0.25">
      <c r="A910" s="169" t="s">
        <v>4</v>
      </c>
      <c r="B910" s="170" t="s">
        <v>5</v>
      </c>
      <c r="C910" s="170" t="s">
        <v>18</v>
      </c>
      <c r="D910" s="169" t="s">
        <v>17</v>
      </c>
      <c r="E910" s="174">
        <v>5</v>
      </c>
      <c r="F910" s="214">
        <v>1715</v>
      </c>
      <c r="G910" s="214">
        <f t="shared" ref="G910" si="60">F910*E910</f>
        <v>8575</v>
      </c>
    </row>
    <row r="911" spans="1:7" ht="24" x14ac:dyDescent="0.25">
      <c r="A911" s="169" t="s">
        <v>4</v>
      </c>
      <c r="B911" s="170" t="s">
        <v>5</v>
      </c>
      <c r="C911" s="170" t="s">
        <v>304</v>
      </c>
      <c r="D911" s="169" t="s">
        <v>33</v>
      </c>
      <c r="E911" s="174">
        <v>2</v>
      </c>
      <c r="F911" s="214">
        <v>484</v>
      </c>
      <c r="G911" s="214">
        <f t="shared" ref="G911:G919" si="61">F911*E911</f>
        <v>968</v>
      </c>
    </row>
    <row r="912" spans="1:7" ht="24" x14ac:dyDescent="0.25">
      <c r="A912" s="169" t="s">
        <v>4</v>
      </c>
      <c r="B912" s="170" t="s">
        <v>141</v>
      </c>
      <c r="C912" s="170" t="s">
        <v>572</v>
      </c>
      <c r="D912" s="169" t="s">
        <v>17</v>
      </c>
      <c r="E912" s="174">
        <v>1</v>
      </c>
      <c r="F912" s="175">
        <v>1715</v>
      </c>
      <c r="G912" s="175">
        <f t="shared" si="61"/>
        <v>1715</v>
      </c>
    </row>
    <row r="913" spans="1:7" x14ac:dyDescent="0.25">
      <c r="A913" s="169" t="s">
        <v>4</v>
      </c>
      <c r="B913" s="170" t="s">
        <v>141</v>
      </c>
      <c r="C913" s="170"/>
      <c r="D913" s="169" t="s">
        <v>33</v>
      </c>
      <c r="E913" s="174">
        <v>1</v>
      </c>
      <c r="F913" s="175">
        <v>484</v>
      </c>
      <c r="G913" s="175">
        <f t="shared" si="61"/>
        <v>484</v>
      </c>
    </row>
    <row r="914" spans="1:7" x14ac:dyDescent="0.25">
      <c r="A914" s="169" t="s">
        <v>4</v>
      </c>
      <c r="B914" s="170" t="s">
        <v>141</v>
      </c>
      <c r="C914" s="170"/>
      <c r="D914" s="169" t="s">
        <v>225</v>
      </c>
      <c r="E914" s="218">
        <v>1</v>
      </c>
      <c r="F914" s="214">
        <v>687.5</v>
      </c>
      <c r="G914" s="214">
        <f t="shared" si="61"/>
        <v>687.5</v>
      </c>
    </row>
    <row r="915" spans="1:7" x14ac:dyDescent="0.25">
      <c r="A915" s="177" t="s">
        <v>4</v>
      </c>
      <c r="B915" s="170" t="s">
        <v>141</v>
      </c>
      <c r="C915" s="170" t="s">
        <v>168</v>
      </c>
      <c r="D915" s="169" t="s">
        <v>164</v>
      </c>
      <c r="E915" s="174">
        <v>4</v>
      </c>
      <c r="F915" s="214">
        <v>537.20000000000005</v>
      </c>
      <c r="G915" s="214">
        <f t="shared" si="61"/>
        <v>2148.8000000000002</v>
      </c>
    </row>
    <row r="916" spans="1:7" x14ac:dyDescent="0.25">
      <c r="A916" s="169" t="s">
        <v>4</v>
      </c>
      <c r="B916" s="170" t="s">
        <v>141</v>
      </c>
      <c r="C916" s="170" t="s">
        <v>138</v>
      </c>
      <c r="D916" s="169" t="s">
        <v>130</v>
      </c>
      <c r="E916" s="174">
        <v>4</v>
      </c>
      <c r="F916" s="214">
        <v>120</v>
      </c>
      <c r="G916" s="214">
        <f t="shared" si="61"/>
        <v>480</v>
      </c>
    </row>
    <row r="917" spans="1:7" ht="24" x14ac:dyDescent="0.25">
      <c r="A917" s="169" t="s">
        <v>4</v>
      </c>
      <c r="B917" s="170" t="s">
        <v>141</v>
      </c>
      <c r="C917" s="170" t="s">
        <v>572</v>
      </c>
      <c r="D917" s="169" t="s">
        <v>67</v>
      </c>
      <c r="E917" s="174">
        <v>1</v>
      </c>
      <c r="F917" s="175">
        <v>657</v>
      </c>
      <c r="G917" s="175">
        <f t="shared" si="61"/>
        <v>657</v>
      </c>
    </row>
    <row r="918" spans="1:7" ht="24" x14ac:dyDescent="0.25">
      <c r="A918" s="169" t="s">
        <v>4</v>
      </c>
      <c r="B918" s="170" t="s">
        <v>199</v>
      </c>
      <c r="C918" s="170" t="s">
        <v>245</v>
      </c>
      <c r="D918" s="169" t="s">
        <v>189</v>
      </c>
      <c r="E918" s="174">
        <v>3</v>
      </c>
      <c r="F918" s="214">
        <v>207</v>
      </c>
      <c r="G918" s="214">
        <f t="shared" si="61"/>
        <v>621</v>
      </c>
    </row>
    <row r="919" spans="1:7" ht="24" x14ac:dyDescent="0.25">
      <c r="A919" s="169" t="s">
        <v>4</v>
      </c>
      <c r="B919" s="170" t="s">
        <v>199</v>
      </c>
      <c r="C919" s="170" t="s">
        <v>198</v>
      </c>
      <c r="D919" s="169" t="s">
        <v>189</v>
      </c>
      <c r="E919" s="174">
        <v>3</v>
      </c>
      <c r="F919" s="214">
        <v>207</v>
      </c>
      <c r="G919" s="214">
        <f t="shared" si="61"/>
        <v>621</v>
      </c>
    </row>
    <row r="920" spans="1:7" x14ac:dyDescent="0.25">
      <c r="A920" s="179" t="s">
        <v>380</v>
      </c>
      <c r="B920" s="180"/>
      <c r="C920" s="180"/>
      <c r="D920" s="181"/>
      <c r="E920" s="182">
        <f>SUM(E910:E919)</f>
        <v>25</v>
      </c>
      <c r="F920" s="215"/>
      <c r="G920" s="216">
        <f>SUM(G910:G919)</f>
        <v>16957.3</v>
      </c>
    </row>
    <row r="921" spans="1:7" x14ac:dyDescent="0.25">
      <c r="A921" s="169" t="s">
        <v>37</v>
      </c>
      <c r="B921" s="169" t="s">
        <v>69</v>
      </c>
      <c r="C921" s="169" t="s">
        <v>211</v>
      </c>
      <c r="D921" s="169" t="s">
        <v>200</v>
      </c>
      <c r="E921" s="174">
        <v>2</v>
      </c>
      <c r="F921" s="175">
        <v>925</v>
      </c>
      <c r="G921" s="175">
        <f t="shared" ref="G921:G928" si="62">F921*E921</f>
        <v>1850</v>
      </c>
    </row>
    <row r="922" spans="1:7" ht="24" x14ac:dyDescent="0.25">
      <c r="A922" s="169" t="s">
        <v>37</v>
      </c>
      <c r="B922" s="169" t="s">
        <v>69</v>
      </c>
      <c r="C922" s="169" t="s">
        <v>664</v>
      </c>
      <c r="D922" s="169" t="s">
        <v>252</v>
      </c>
      <c r="E922" s="218">
        <v>1</v>
      </c>
      <c r="F922" s="214">
        <v>711.75</v>
      </c>
      <c r="G922" s="214">
        <f t="shared" si="62"/>
        <v>711.75</v>
      </c>
    </row>
    <row r="923" spans="1:7" x14ac:dyDescent="0.25">
      <c r="A923" s="169" t="s">
        <v>37</v>
      </c>
      <c r="B923" s="169" t="s">
        <v>69</v>
      </c>
      <c r="C923" s="169" t="s">
        <v>58</v>
      </c>
      <c r="D923" s="169" t="s">
        <v>305</v>
      </c>
      <c r="E923" s="174">
        <v>1</v>
      </c>
      <c r="F923" s="214">
        <v>479</v>
      </c>
      <c r="G923" s="214">
        <f t="shared" si="62"/>
        <v>479</v>
      </c>
    </row>
    <row r="924" spans="1:7" ht="36" x14ac:dyDescent="0.25">
      <c r="A924" s="169" t="s">
        <v>37</v>
      </c>
      <c r="B924" s="169" t="s">
        <v>665</v>
      </c>
      <c r="C924" s="169" t="s">
        <v>671</v>
      </c>
      <c r="D924" s="169" t="s">
        <v>220</v>
      </c>
      <c r="E924" s="218">
        <v>1</v>
      </c>
      <c r="F924" s="214">
        <v>106.8</v>
      </c>
      <c r="G924" s="214">
        <f t="shared" si="62"/>
        <v>106.8</v>
      </c>
    </row>
    <row r="925" spans="1:7" x14ac:dyDescent="0.25">
      <c r="A925" s="169" t="s">
        <v>37</v>
      </c>
      <c r="B925" s="169" t="s">
        <v>665</v>
      </c>
      <c r="C925" s="169" t="s">
        <v>670</v>
      </c>
      <c r="D925" s="169" t="s">
        <v>33</v>
      </c>
      <c r="E925" s="218">
        <v>1</v>
      </c>
      <c r="F925" s="175">
        <v>484</v>
      </c>
      <c r="G925" s="175">
        <f t="shared" si="62"/>
        <v>484</v>
      </c>
    </row>
    <row r="926" spans="1:7" ht="24" x14ac:dyDescent="0.25">
      <c r="A926" s="169" t="s">
        <v>37</v>
      </c>
      <c r="B926" s="169" t="s">
        <v>665</v>
      </c>
      <c r="C926" s="169" t="s">
        <v>666</v>
      </c>
      <c r="D926" s="169" t="s">
        <v>225</v>
      </c>
      <c r="E926" s="218">
        <v>1</v>
      </c>
      <c r="F926" s="214">
        <v>687.5</v>
      </c>
      <c r="G926" s="214">
        <f t="shared" si="62"/>
        <v>687.5</v>
      </c>
    </row>
    <row r="927" spans="1:7" ht="24" x14ac:dyDescent="0.25">
      <c r="A927" s="169" t="s">
        <v>37</v>
      </c>
      <c r="B927" s="169" t="s">
        <v>665</v>
      </c>
      <c r="C927" s="169" t="s">
        <v>669</v>
      </c>
      <c r="D927" s="169" t="s">
        <v>200</v>
      </c>
      <c r="E927" s="218">
        <v>1</v>
      </c>
      <c r="F927" s="214">
        <v>925</v>
      </c>
      <c r="G927" s="214">
        <f t="shared" si="62"/>
        <v>925</v>
      </c>
    </row>
    <row r="928" spans="1:7" ht="24" x14ac:dyDescent="0.25">
      <c r="A928" s="169" t="s">
        <v>37</v>
      </c>
      <c r="B928" s="169" t="s">
        <v>665</v>
      </c>
      <c r="C928" s="169" t="s">
        <v>664</v>
      </c>
      <c r="D928" s="169" t="s">
        <v>252</v>
      </c>
      <c r="E928" s="218">
        <v>1</v>
      </c>
      <c r="F928" s="214">
        <v>711.75</v>
      </c>
      <c r="G928" s="214">
        <f t="shared" si="62"/>
        <v>711.75</v>
      </c>
    </row>
    <row r="929" spans="1:7" ht="24" x14ac:dyDescent="0.25">
      <c r="A929" s="169" t="s">
        <v>37</v>
      </c>
      <c r="B929" s="169" t="s">
        <v>665</v>
      </c>
      <c r="C929" s="169" t="s">
        <v>668</v>
      </c>
      <c r="D929" s="169" t="s">
        <v>158</v>
      </c>
      <c r="E929" s="218">
        <v>25</v>
      </c>
      <c r="F929" s="214">
        <v>84</v>
      </c>
      <c r="G929" s="175">
        <f>E929*F929</f>
        <v>2100</v>
      </c>
    </row>
    <row r="930" spans="1:7" x14ac:dyDescent="0.25">
      <c r="A930" s="169" t="s">
        <v>37</v>
      </c>
      <c r="B930" s="169" t="s">
        <v>665</v>
      </c>
      <c r="C930" s="169" t="s">
        <v>667</v>
      </c>
      <c r="D930" s="169" t="s">
        <v>176</v>
      </c>
      <c r="E930" s="218">
        <v>1</v>
      </c>
      <c r="F930" s="214">
        <v>207</v>
      </c>
      <c r="G930" s="214">
        <f t="shared" ref="G930:G943" si="63">F930*E930</f>
        <v>207</v>
      </c>
    </row>
    <row r="931" spans="1:7" ht="24" x14ac:dyDescent="0.25">
      <c r="A931" s="169" t="s">
        <v>37</v>
      </c>
      <c r="B931" s="169" t="s">
        <v>665</v>
      </c>
      <c r="C931" s="169" t="s">
        <v>672</v>
      </c>
      <c r="D931" s="169" t="s">
        <v>305</v>
      </c>
      <c r="E931" s="218">
        <v>1</v>
      </c>
      <c r="F931" s="214">
        <v>479</v>
      </c>
      <c r="G931" s="214">
        <f t="shared" si="63"/>
        <v>479</v>
      </c>
    </row>
    <row r="932" spans="1:7" x14ac:dyDescent="0.25">
      <c r="A932" s="169" t="s">
        <v>37</v>
      </c>
      <c r="B932" s="169" t="s">
        <v>673</v>
      </c>
      <c r="C932" s="169" t="s">
        <v>670</v>
      </c>
      <c r="D932" s="169" t="s">
        <v>33</v>
      </c>
      <c r="E932" s="218">
        <v>1</v>
      </c>
      <c r="F932" s="175">
        <v>484</v>
      </c>
      <c r="G932" s="175">
        <f t="shared" si="63"/>
        <v>484</v>
      </c>
    </row>
    <row r="933" spans="1:7" x14ac:dyDescent="0.25">
      <c r="A933" s="169" t="s">
        <v>37</v>
      </c>
      <c r="B933" s="169" t="s">
        <v>673</v>
      </c>
      <c r="C933" s="169" t="s">
        <v>71</v>
      </c>
      <c r="D933" s="169" t="s">
        <v>130</v>
      </c>
      <c r="E933" s="218">
        <v>1</v>
      </c>
      <c r="F933" s="214">
        <v>120</v>
      </c>
      <c r="G933" s="214">
        <f t="shared" si="63"/>
        <v>120</v>
      </c>
    </row>
    <row r="934" spans="1:7" ht="24" x14ac:dyDescent="0.25">
      <c r="A934" s="169" t="s">
        <v>37</v>
      </c>
      <c r="B934" s="169" t="s">
        <v>673</v>
      </c>
      <c r="C934" s="169" t="s">
        <v>672</v>
      </c>
      <c r="D934" s="169" t="s">
        <v>305</v>
      </c>
      <c r="E934" s="218">
        <v>1</v>
      </c>
      <c r="F934" s="214">
        <v>479</v>
      </c>
      <c r="G934" s="214">
        <f t="shared" si="63"/>
        <v>479</v>
      </c>
    </row>
    <row r="935" spans="1:7" x14ac:dyDescent="0.25">
      <c r="A935" s="169" t="s">
        <v>37</v>
      </c>
      <c r="B935" s="169" t="s">
        <v>674</v>
      </c>
      <c r="C935" s="169" t="s">
        <v>667</v>
      </c>
      <c r="D935" s="169" t="s">
        <v>176</v>
      </c>
      <c r="E935" s="218">
        <v>1</v>
      </c>
      <c r="F935" s="214">
        <v>207</v>
      </c>
      <c r="G935" s="214">
        <f t="shared" si="63"/>
        <v>207</v>
      </c>
    </row>
    <row r="936" spans="1:7" x14ac:dyDescent="0.25">
      <c r="A936" s="169" t="s">
        <v>37</v>
      </c>
      <c r="B936" s="169" t="s">
        <v>68</v>
      </c>
      <c r="C936" s="169" t="s">
        <v>670</v>
      </c>
      <c r="D936" s="169" t="s">
        <v>33</v>
      </c>
      <c r="E936" s="218">
        <v>1</v>
      </c>
      <c r="F936" s="175">
        <v>484</v>
      </c>
      <c r="G936" s="175">
        <f t="shared" si="63"/>
        <v>484</v>
      </c>
    </row>
    <row r="937" spans="1:7" x14ac:dyDescent="0.25">
      <c r="A937" s="169" t="s">
        <v>37</v>
      </c>
      <c r="B937" s="169" t="s">
        <v>68</v>
      </c>
      <c r="C937" s="169" t="s">
        <v>676</v>
      </c>
      <c r="D937" s="169" t="s">
        <v>38</v>
      </c>
      <c r="E937" s="218">
        <v>1</v>
      </c>
      <c r="F937" s="214">
        <v>207</v>
      </c>
      <c r="G937" s="214">
        <f t="shared" si="63"/>
        <v>207</v>
      </c>
    </row>
    <row r="938" spans="1:7" ht="24" x14ac:dyDescent="0.25">
      <c r="A938" s="169" t="s">
        <v>37</v>
      </c>
      <c r="B938" s="169" t="s">
        <v>68</v>
      </c>
      <c r="C938" s="169" t="s">
        <v>675</v>
      </c>
      <c r="D938" s="169" t="s">
        <v>145</v>
      </c>
      <c r="E938" s="218">
        <v>1</v>
      </c>
      <c r="F938" s="214">
        <v>687.5</v>
      </c>
      <c r="G938" s="214">
        <f t="shared" si="63"/>
        <v>687.5</v>
      </c>
    </row>
    <row r="939" spans="1:7" ht="24" x14ac:dyDescent="0.25">
      <c r="A939" s="169" t="s">
        <v>37</v>
      </c>
      <c r="B939" s="169" t="s">
        <v>68</v>
      </c>
      <c r="C939" s="169" t="s">
        <v>666</v>
      </c>
      <c r="D939" s="169" t="s">
        <v>225</v>
      </c>
      <c r="E939" s="218">
        <v>1</v>
      </c>
      <c r="F939" s="214">
        <v>687.5</v>
      </c>
      <c r="G939" s="214">
        <f t="shared" si="63"/>
        <v>687.5</v>
      </c>
    </row>
    <row r="940" spans="1:7" x14ac:dyDescent="0.25">
      <c r="A940" s="169" t="s">
        <v>37</v>
      </c>
      <c r="B940" s="169" t="s">
        <v>68</v>
      </c>
      <c r="C940" s="169" t="s">
        <v>71</v>
      </c>
      <c r="D940" s="169" t="s">
        <v>130</v>
      </c>
      <c r="E940" s="218">
        <v>1</v>
      </c>
      <c r="F940" s="214">
        <v>120</v>
      </c>
      <c r="G940" s="214">
        <f t="shared" si="63"/>
        <v>120</v>
      </c>
    </row>
    <row r="941" spans="1:7" ht="24" x14ac:dyDescent="0.25">
      <c r="A941" s="169" t="s">
        <v>37</v>
      </c>
      <c r="B941" s="169" t="s">
        <v>68</v>
      </c>
      <c r="C941" s="169" t="s">
        <v>669</v>
      </c>
      <c r="D941" s="169" t="s">
        <v>200</v>
      </c>
      <c r="E941" s="218">
        <v>1</v>
      </c>
      <c r="F941" s="214">
        <v>925</v>
      </c>
      <c r="G941" s="214">
        <f t="shared" si="63"/>
        <v>925</v>
      </c>
    </row>
    <row r="942" spans="1:7" ht="24" x14ac:dyDescent="0.25">
      <c r="A942" s="169" t="s">
        <v>37</v>
      </c>
      <c r="B942" s="169" t="s">
        <v>68</v>
      </c>
      <c r="C942" s="169" t="s">
        <v>664</v>
      </c>
      <c r="D942" s="169" t="s">
        <v>252</v>
      </c>
      <c r="E942" s="218">
        <v>1</v>
      </c>
      <c r="F942" s="214">
        <v>711.75</v>
      </c>
      <c r="G942" s="214">
        <f t="shared" si="63"/>
        <v>711.75</v>
      </c>
    </row>
    <row r="943" spans="1:7" x14ac:dyDescent="0.25">
      <c r="A943" s="169" t="s">
        <v>37</v>
      </c>
      <c r="B943" s="169" t="s">
        <v>68</v>
      </c>
      <c r="C943" s="169" t="s">
        <v>677</v>
      </c>
      <c r="D943" s="169" t="s">
        <v>678</v>
      </c>
      <c r="E943" s="218">
        <v>1</v>
      </c>
      <c r="F943" s="175">
        <v>657</v>
      </c>
      <c r="G943" s="175">
        <f t="shared" si="63"/>
        <v>657</v>
      </c>
    </row>
    <row r="944" spans="1:7" ht="24" x14ac:dyDescent="0.25">
      <c r="A944" s="169" t="s">
        <v>37</v>
      </c>
      <c r="B944" s="169" t="s">
        <v>68</v>
      </c>
      <c r="C944" s="169" t="s">
        <v>668</v>
      </c>
      <c r="D944" s="169" t="s">
        <v>158</v>
      </c>
      <c r="E944" s="218">
        <v>25</v>
      </c>
      <c r="F944" s="214">
        <v>84</v>
      </c>
      <c r="G944" s="175">
        <f>E944*F944</f>
        <v>2100</v>
      </c>
    </row>
    <row r="945" spans="1:7" x14ac:dyDescent="0.25">
      <c r="A945" s="169" t="s">
        <v>37</v>
      </c>
      <c r="B945" s="169" t="s">
        <v>68</v>
      </c>
      <c r="C945" s="169" t="s">
        <v>58</v>
      </c>
      <c r="D945" s="169" t="s">
        <v>305</v>
      </c>
      <c r="E945" s="218">
        <v>2</v>
      </c>
      <c r="F945" s="214">
        <v>479</v>
      </c>
      <c r="G945" s="214">
        <f t="shared" ref="G945:G954" si="64">F945*E945</f>
        <v>958</v>
      </c>
    </row>
    <row r="946" spans="1:7" ht="24" x14ac:dyDescent="0.25">
      <c r="A946" s="169" t="s">
        <v>37</v>
      </c>
      <c r="B946" s="169" t="s">
        <v>68</v>
      </c>
      <c r="C946" s="169" t="s">
        <v>672</v>
      </c>
      <c r="D946" s="169" t="s">
        <v>305</v>
      </c>
      <c r="E946" s="218">
        <v>1</v>
      </c>
      <c r="F946" s="214">
        <v>479</v>
      </c>
      <c r="G946" s="214">
        <f t="shared" si="64"/>
        <v>479</v>
      </c>
    </row>
    <row r="947" spans="1:7" ht="36" x14ac:dyDescent="0.25">
      <c r="A947" s="169" t="s">
        <v>37</v>
      </c>
      <c r="B947" s="169" t="s">
        <v>679</v>
      </c>
      <c r="C947" s="169" t="s">
        <v>671</v>
      </c>
      <c r="D947" s="169" t="s">
        <v>220</v>
      </c>
      <c r="E947" s="218">
        <v>1</v>
      </c>
      <c r="F947" s="214">
        <v>106.8</v>
      </c>
      <c r="G947" s="214">
        <f t="shared" si="64"/>
        <v>106.8</v>
      </c>
    </row>
    <row r="948" spans="1:7" x14ac:dyDescent="0.25">
      <c r="A948" s="169" t="s">
        <v>37</v>
      </c>
      <c r="B948" s="169" t="s">
        <v>679</v>
      </c>
      <c r="C948" s="169" t="s">
        <v>670</v>
      </c>
      <c r="D948" s="169" t="s">
        <v>33</v>
      </c>
      <c r="E948" s="218">
        <v>1</v>
      </c>
      <c r="F948" s="175">
        <v>484</v>
      </c>
      <c r="G948" s="175">
        <f t="shared" si="64"/>
        <v>484</v>
      </c>
    </row>
    <row r="949" spans="1:7" x14ac:dyDescent="0.25">
      <c r="A949" s="169" t="s">
        <v>37</v>
      </c>
      <c r="B949" s="169" t="s">
        <v>679</v>
      </c>
      <c r="C949" s="169" t="s">
        <v>676</v>
      </c>
      <c r="D949" s="169" t="s">
        <v>38</v>
      </c>
      <c r="E949" s="218">
        <v>1</v>
      </c>
      <c r="F949" s="214">
        <v>207</v>
      </c>
      <c r="G949" s="214">
        <f t="shared" si="64"/>
        <v>207</v>
      </c>
    </row>
    <row r="950" spans="1:7" ht="24" x14ac:dyDescent="0.25">
      <c r="A950" s="169" t="s">
        <v>37</v>
      </c>
      <c r="B950" s="169" t="s">
        <v>679</v>
      </c>
      <c r="C950" s="169" t="s">
        <v>675</v>
      </c>
      <c r="D950" s="169" t="s">
        <v>145</v>
      </c>
      <c r="E950" s="218">
        <v>1</v>
      </c>
      <c r="F950" s="214">
        <v>687.5</v>
      </c>
      <c r="G950" s="214">
        <f t="shared" si="64"/>
        <v>687.5</v>
      </c>
    </row>
    <row r="951" spans="1:7" ht="24" x14ac:dyDescent="0.25">
      <c r="A951" s="169" t="s">
        <v>37</v>
      </c>
      <c r="B951" s="169" t="s">
        <v>679</v>
      </c>
      <c r="C951" s="169" t="s">
        <v>666</v>
      </c>
      <c r="D951" s="169" t="s">
        <v>225</v>
      </c>
      <c r="E951" s="218">
        <v>1</v>
      </c>
      <c r="F951" s="214">
        <v>687.5</v>
      </c>
      <c r="G951" s="214">
        <f t="shared" si="64"/>
        <v>687.5</v>
      </c>
    </row>
    <row r="952" spans="1:7" x14ac:dyDescent="0.25">
      <c r="A952" s="169" t="s">
        <v>37</v>
      </c>
      <c r="B952" s="169" t="s">
        <v>679</v>
      </c>
      <c r="C952" s="169" t="s">
        <v>71</v>
      </c>
      <c r="D952" s="169" t="s">
        <v>130</v>
      </c>
      <c r="E952" s="218">
        <v>1</v>
      </c>
      <c r="F952" s="214">
        <v>120</v>
      </c>
      <c r="G952" s="214">
        <f t="shared" si="64"/>
        <v>120</v>
      </c>
    </row>
    <row r="953" spans="1:7" ht="24" x14ac:dyDescent="0.25">
      <c r="A953" s="169" t="s">
        <v>37</v>
      </c>
      <c r="B953" s="169" t="s">
        <v>679</v>
      </c>
      <c r="C953" s="169" t="s">
        <v>669</v>
      </c>
      <c r="D953" s="169" t="s">
        <v>200</v>
      </c>
      <c r="E953" s="218">
        <v>1</v>
      </c>
      <c r="F953" s="214">
        <v>925</v>
      </c>
      <c r="G953" s="214">
        <f t="shared" si="64"/>
        <v>925</v>
      </c>
    </row>
    <row r="954" spans="1:7" ht="24" x14ac:dyDescent="0.25">
      <c r="A954" s="169" t="s">
        <v>37</v>
      </c>
      <c r="B954" s="169" t="s">
        <v>679</v>
      </c>
      <c r="C954" s="169" t="s">
        <v>664</v>
      </c>
      <c r="D954" s="169" t="s">
        <v>252</v>
      </c>
      <c r="E954" s="218">
        <v>1</v>
      </c>
      <c r="F954" s="214">
        <v>711.75</v>
      </c>
      <c r="G954" s="214">
        <f t="shared" si="64"/>
        <v>711.75</v>
      </c>
    </row>
    <row r="955" spans="1:7" ht="24" x14ac:dyDescent="0.25">
      <c r="A955" s="169" t="s">
        <v>37</v>
      </c>
      <c r="B955" s="169" t="s">
        <v>679</v>
      </c>
      <c r="C955" s="169" t="s">
        <v>668</v>
      </c>
      <c r="D955" s="169" t="s">
        <v>158</v>
      </c>
      <c r="E955" s="218">
        <v>25</v>
      </c>
      <c r="F955" s="214">
        <v>84</v>
      </c>
      <c r="G955" s="175">
        <f>E955*F955</f>
        <v>2100</v>
      </c>
    </row>
    <row r="956" spans="1:7" x14ac:dyDescent="0.25">
      <c r="A956" s="169" t="s">
        <v>37</v>
      </c>
      <c r="B956" s="169" t="s">
        <v>679</v>
      </c>
      <c r="C956" s="169" t="s">
        <v>667</v>
      </c>
      <c r="D956" s="169" t="s">
        <v>176</v>
      </c>
      <c r="E956" s="218">
        <v>1</v>
      </c>
      <c r="F956" s="214">
        <v>207</v>
      </c>
      <c r="G956" s="214">
        <f t="shared" ref="G956:G986" si="65">F956*E956</f>
        <v>207</v>
      </c>
    </row>
    <row r="957" spans="1:7" ht="24" x14ac:dyDescent="0.25">
      <c r="A957" s="169" t="s">
        <v>37</v>
      </c>
      <c r="B957" s="169" t="s">
        <v>679</v>
      </c>
      <c r="C957" s="169" t="s">
        <v>672</v>
      </c>
      <c r="D957" s="169" t="s">
        <v>305</v>
      </c>
      <c r="E957" s="218">
        <v>1</v>
      </c>
      <c r="F957" s="214">
        <v>479</v>
      </c>
      <c r="G957" s="214">
        <f t="shared" si="65"/>
        <v>479</v>
      </c>
    </row>
    <row r="958" spans="1:7" ht="36" x14ac:dyDescent="0.25">
      <c r="A958" s="169" t="s">
        <v>37</v>
      </c>
      <c r="B958" s="169" t="s">
        <v>70</v>
      </c>
      <c r="C958" s="169" t="s">
        <v>671</v>
      </c>
      <c r="D958" s="169" t="s">
        <v>220</v>
      </c>
      <c r="E958" s="218">
        <v>1</v>
      </c>
      <c r="F958" s="214">
        <v>106.8</v>
      </c>
      <c r="G958" s="214">
        <f t="shared" si="65"/>
        <v>106.8</v>
      </c>
    </row>
    <row r="959" spans="1:7" x14ac:dyDescent="0.25">
      <c r="A959" s="169" t="s">
        <v>37</v>
      </c>
      <c r="B959" s="169" t="s">
        <v>70</v>
      </c>
      <c r="C959" s="169" t="s">
        <v>39</v>
      </c>
      <c r="D959" s="169" t="s">
        <v>38</v>
      </c>
      <c r="E959" s="218">
        <v>3</v>
      </c>
      <c r="F959" s="214">
        <v>207</v>
      </c>
      <c r="G959" s="214">
        <f t="shared" si="65"/>
        <v>621</v>
      </c>
    </row>
    <row r="960" spans="1:7" x14ac:dyDescent="0.25">
      <c r="A960" s="169" t="s">
        <v>37</v>
      </c>
      <c r="B960" s="169" t="s">
        <v>70</v>
      </c>
      <c r="C960" s="169" t="s">
        <v>39</v>
      </c>
      <c r="D960" s="169" t="s">
        <v>38</v>
      </c>
      <c r="E960" s="218">
        <v>3</v>
      </c>
      <c r="F960" s="214">
        <v>207</v>
      </c>
      <c r="G960" s="214">
        <f t="shared" si="65"/>
        <v>621</v>
      </c>
    </row>
    <row r="961" spans="1:7" x14ac:dyDescent="0.25">
      <c r="A961" s="169" t="s">
        <v>37</v>
      </c>
      <c r="B961" s="169" t="s">
        <v>70</v>
      </c>
      <c r="C961" s="169" t="s">
        <v>676</v>
      </c>
      <c r="D961" s="169" t="s">
        <v>38</v>
      </c>
      <c r="E961" s="218">
        <v>1</v>
      </c>
      <c r="F961" s="214">
        <v>207</v>
      </c>
      <c r="G961" s="214">
        <f t="shared" si="65"/>
        <v>207</v>
      </c>
    </row>
    <row r="962" spans="1:7" x14ac:dyDescent="0.25">
      <c r="A962" s="169" t="s">
        <v>37</v>
      </c>
      <c r="B962" s="169" t="s">
        <v>70</v>
      </c>
      <c r="C962" s="169" t="s">
        <v>71</v>
      </c>
      <c r="D962" s="169" t="s">
        <v>130</v>
      </c>
      <c r="E962" s="218">
        <v>1</v>
      </c>
      <c r="F962" s="214">
        <v>120</v>
      </c>
      <c r="G962" s="214">
        <f t="shared" si="65"/>
        <v>120</v>
      </c>
    </row>
    <row r="963" spans="1:7" x14ac:dyDescent="0.25">
      <c r="A963" s="169" t="s">
        <v>37</v>
      </c>
      <c r="B963" s="169" t="s">
        <v>70</v>
      </c>
      <c r="C963" s="169" t="s">
        <v>211</v>
      </c>
      <c r="D963" s="169" t="s">
        <v>200</v>
      </c>
      <c r="E963" s="174">
        <v>2</v>
      </c>
      <c r="F963" s="175">
        <v>925</v>
      </c>
      <c r="G963" s="175">
        <f t="shared" si="65"/>
        <v>1850</v>
      </c>
    </row>
    <row r="964" spans="1:7" ht="24" x14ac:dyDescent="0.25">
      <c r="A964" s="169" t="s">
        <v>37</v>
      </c>
      <c r="B964" s="169" t="s">
        <v>70</v>
      </c>
      <c r="C964" s="169" t="s">
        <v>669</v>
      </c>
      <c r="D964" s="169" t="s">
        <v>200</v>
      </c>
      <c r="E964" s="218">
        <v>1</v>
      </c>
      <c r="F964" s="214">
        <v>925</v>
      </c>
      <c r="G964" s="214">
        <f t="shared" si="65"/>
        <v>925</v>
      </c>
    </row>
    <row r="965" spans="1:7" ht="24" x14ac:dyDescent="0.25">
      <c r="A965" s="169" t="s">
        <v>37</v>
      </c>
      <c r="B965" s="169" t="s">
        <v>70</v>
      </c>
      <c r="C965" s="169" t="s">
        <v>664</v>
      </c>
      <c r="D965" s="169" t="s">
        <v>252</v>
      </c>
      <c r="E965" s="218">
        <v>1</v>
      </c>
      <c r="F965" s="214">
        <v>711.75</v>
      </c>
      <c r="G965" s="214">
        <f t="shared" si="65"/>
        <v>711.75</v>
      </c>
    </row>
    <row r="966" spans="1:7" x14ac:dyDescent="0.25">
      <c r="A966" s="169" t="s">
        <v>37</v>
      </c>
      <c r="B966" s="169" t="s">
        <v>70</v>
      </c>
      <c r="C966" s="169" t="s">
        <v>677</v>
      </c>
      <c r="D966" s="169" t="s">
        <v>678</v>
      </c>
      <c r="E966" s="218">
        <v>1</v>
      </c>
      <c r="F966" s="175">
        <v>657</v>
      </c>
      <c r="G966" s="175">
        <f t="shared" si="65"/>
        <v>657</v>
      </c>
    </row>
    <row r="967" spans="1:7" x14ac:dyDescent="0.25">
      <c r="A967" s="169" t="s">
        <v>37</v>
      </c>
      <c r="B967" s="169" t="s">
        <v>70</v>
      </c>
      <c r="C967" s="169" t="s">
        <v>79</v>
      </c>
      <c r="D967" s="169" t="s">
        <v>67</v>
      </c>
      <c r="E967" s="218">
        <v>5</v>
      </c>
      <c r="F967" s="175">
        <v>657</v>
      </c>
      <c r="G967" s="175">
        <f t="shared" si="65"/>
        <v>3285</v>
      </c>
    </row>
    <row r="968" spans="1:7" x14ac:dyDescent="0.25">
      <c r="A968" s="169" t="s">
        <v>37</v>
      </c>
      <c r="B968" s="169" t="s">
        <v>70</v>
      </c>
      <c r="C968" s="169" t="s">
        <v>58</v>
      </c>
      <c r="D968" s="169" t="s">
        <v>305</v>
      </c>
      <c r="E968" s="218">
        <v>3</v>
      </c>
      <c r="F968" s="214">
        <v>479</v>
      </c>
      <c r="G968" s="214">
        <f t="shared" si="65"/>
        <v>1437</v>
      </c>
    </row>
    <row r="969" spans="1:7" ht="24" x14ac:dyDescent="0.25">
      <c r="A969" s="169" t="s">
        <v>37</v>
      </c>
      <c r="B969" s="169" t="s">
        <v>70</v>
      </c>
      <c r="C969" s="169" t="s">
        <v>672</v>
      </c>
      <c r="D969" s="169" t="s">
        <v>305</v>
      </c>
      <c r="E969" s="218">
        <v>1</v>
      </c>
      <c r="F969" s="214">
        <v>479</v>
      </c>
      <c r="G969" s="214">
        <f t="shared" si="65"/>
        <v>479</v>
      </c>
    </row>
    <row r="970" spans="1:7" x14ac:dyDescent="0.25">
      <c r="A970" s="169" t="s">
        <v>37</v>
      </c>
      <c r="B970" s="169" t="s">
        <v>44</v>
      </c>
      <c r="C970" s="169" t="s">
        <v>39</v>
      </c>
      <c r="D970" s="169" t="s">
        <v>38</v>
      </c>
      <c r="E970" s="218">
        <v>3</v>
      </c>
      <c r="F970" s="214">
        <v>207</v>
      </c>
      <c r="G970" s="214">
        <f t="shared" si="65"/>
        <v>621</v>
      </c>
    </row>
    <row r="971" spans="1:7" x14ac:dyDescent="0.25">
      <c r="A971" s="169" t="s">
        <v>37</v>
      </c>
      <c r="B971" s="169" t="s">
        <v>44</v>
      </c>
      <c r="C971" s="169" t="s">
        <v>71</v>
      </c>
      <c r="D971" s="169" t="s">
        <v>130</v>
      </c>
      <c r="E971" s="218">
        <v>1</v>
      </c>
      <c r="F971" s="214">
        <v>120</v>
      </c>
      <c r="G971" s="214">
        <f t="shared" si="65"/>
        <v>120</v>
      </c>
    </row>
    <row r="972" spans="1:7" ht="36" x14ac:dyDescent="0.25">
      <c r="A972" s="169" t="s">
        <v>37</v>
      </c>
      <c r="B972" s="169" t="s">
        <v>680</v>
      </c>
      <c r="C972" s="169" t="s">
        <v>671</v>
      </c>
      <c r="D972" s="169" t="s">
        <v>220</v>
      </c>
      <c r="E972" s="218">
        <v>1</v>
      </c>
      <c r="F972" s="214">
        <v>106.8</v>
      </c>
      <c r="G972" s="214">
        <f t="shared" si="65"/>
        <v>106.8</v>
      </c>
    </row>
    <row r="973" spans="1:7" ht="24" x14ac:dyDescent="0.25">
      <c r="A973" s="169" t="s">
        <v>37</v>
      </c>
      <c r="B973" s="169" t="s">
        <v>680</v>
      </c>
      <c r="C973" s="169" t="s">
        <v>666</v>
      </c>
      <c r="D973" s="169" t="s">
        <v>225</v>
      </c>
      <c r="E973" s="218">
        <v>1</v>
      </c>
      <c r="F973" s="214">
        <v>687.5</v>
      </c>
      <c r="G973" s="214">
        <f t="shared" si="65"/>
        <v>687.5</v>
      </c>
    </row>
    <row r="974" spans="1:7" ht="24" x14ac:dyDescent="0.25">
      <c r="A974" s="169" t="s">
        <v>37</v>
      </c>
      <c r="B974" s="169" t="s">
        <v>680</v>
      </c>
      <c r="C974" s="169" t="s">
        <v>664</v>
      </c>
      <c r="D974" s="169" t="s">
        <v>252</v>
      </c>
      <c r="E974" s="218">
        <v>1</v>
      </c>
      <c r="F974" s="214">
        <v>711.75</v>
      </c>
      <c r="G974" s="214">
        <f t="shared" si="65"/>
        <v>711.75</v>
      </c>
    </row>
    <row r="975" spans="1:7" x14ac:dyDescent="0.25">
      <c r="A975" s="169" t="s">
        <v>37</v>
      </c>
      <c r="B975" s="169" t="s">
        <v>680</v>
      </c>
      <c r="C975" s="169" t="s">
        <v>677</v>
      </c>
      <c r="D975" s="169" t="s">
        <v>678</v>
      </c>
      <c r="E975" s="218">
        <v>1</v>
      </c>
      <c r="F975" s="175">
        <v>657</v>
      </c>
      <c r="G975" s="175">
        <f t="shared" si="65"/>
        <v>657</v>
      </c>
    </row>
    <row r="976" spans="1:7" x14ac:dyDescent="0.25">
      <c r="A976" s="169" t="s">
        <v>37</v>
      </c>
      <c r="B976" s="169" t="s">
        <v>680</v>
      </c>
      <c r="C976" s="169" t="s">
        <v>667</v>
      </c>
      <c r="D976" s="169" t="s">
        <v>176</v>
      </c>
      <c r="E976" s="218">
        <v>1</v>
      </c>
      <c r="F976" s="214">
        <v>207</v>
      </c>
      <c r="G976" s="214">
        <f t="shared" si="65"/>
        <v>207</v>
      </c>
    </row>
    <row r="977" spans="1:7" ht="36" x14ac:dyDescent="0.25">
      <c r="A977" s="169" t="s">
        <v>37</v>
      </c>
      <c r="B977" s="169" t="s">
        <v>212</v>
      </c>
      <c r="C977" s="169" t="s">
        <v>671</v>
      </c>
      <c r="D977" s="169" t="s">
        <v>220</v>
      </c>
      <c r="E977" s="218">
        <v>1</v>
      </c>
      <c r="F977" s="214">
        <v>106.8</v>
      </c>
      <c r="G977" s="214">
        <f t="shared" si="65"/>
        <v>106.8</v>
      </c>
    </row>
    <row r="978" spans="1:7" x14ac:dyDescent="0.25">
      <c r="A978" s="169" t="s">
        <v>37</v>
      </c>
      <c r="B978" s="169" t="s">
        <v>212</v>
      </c>
      <c r="C978" s="169" t="s">
        <v>670</v>
      </c>
      <c r="D978" s="169" t="s">
        <v>33</v>
      </c>
      <c r="E978" s="218">
        <v>1</v>
      </c>
      <c r="F978" s="175">
        <v>484</v>
      </c>
      <c r="G978" s="175">
        <f t="shared" si="65"/>
        <v>484</v>
      </c>
    </row>
    <row r="979" spans="1:7" ht="24" x14ac:dyDescent="0.25">
      <c r="A979" s="169" t="s">
        <v>37</v>
      </c>
      <c r="B979" s="169" t="s">
        <v>212</v>
      </c>
      <c r="C979" s="169" t="s">
        <v>675</v>
      </c>
      <c r="D979" s="169" t="s">
        <v>145</v>
      </c>
      <c r="E979" s="218">
        <v>2</v>
      </c>
      <c r="F979" s="214">
        <v>687.5</v>
      </c>
      <c r="G979" s="214">
        <f t="shared" si="65"/>
        <v>1375</v>
      </c>
    </row>
    <row r="980" spans="1:7" ht="24" x14ac:dyDescent="0.25">
      <c r="A980" s="169" t="s">
        <v>37</v>
      </c>
      <c r="B980" s="169" t="s">
        <v>212</v>
      </c>
      <c r="C980" s="169" t="s">
        <v>666</v>
      </c>
      <c r="D980" s="169" t="s">
        <v>225</v>
      </c>
      <c r="E980" s="218">
        <v>1</v>
      </c>
      <c r="F980" s="214">
        <v>687.5</v>
      </c>
      <c r="G980" s="214">
        <f t="shared" si="65"/>
        <v>687.5</v>
      </c>
    </row>
    <row r="981" spans="1:7" x14ac:dyDescent="0.25">
      <c r="A981" s="169" t="s">
        <v>37</v>
      </c>
      <c r="B981" s="169" t="s">
        <v>212</v>
      </c>
      <c r="C981" s="169" t="s">
        <v>71</v>
      </c>
      <c r="D981" s="169" t="s">
        <v>130</v>
      </c>
      <c r="E981" s="218">
        <v>1</v>
      </c>
      <c r="F981" s="214">
        <v>120</v>
      </c>
      <c r="G981" s="214">
        <f t="shared" si="65"/>
        <v>120</v>
      </c>
    </row>
    <row r="982" spans="1:7" x14ac:dyDescent="0.25">
      <c r="A982" s="169" t="s">
        <v>37</v>
      </c>
      <c r="B982" s="169" t="s">
        <v>212</v>
      </c>
      <c r="C982" s="169" t="s">
        <v>211</v>
      </c>
      <c r="D982" s="169" t="s">
        <v>200</v>
      </c>
      <c r="E982" s="174">
        <v>2</v>
      </c>
      <c r="F982" s="175">
        <v>925</v>
      </c>
      <c r="G982" s="175">
        <f t="shared" si="65"/>
        <v>1850</v>
      </c>
    </row>
    <row r="983" spans="1:7" ht="24" x14ac:dyDescent="0.25">
      <c r="A983" s="169" t="s">
        <v>37</v>
      </c>
      <c r="B983" s="169" t="s">
        <v>212</v>
      </c>
      <c r="C983" s="169" t="s">
        <v>669</v>
      </c>
      <c r="D983" s="169" t="s">
        <v>200</v>
      </c>
      <c r="E983" s="218">
        <v>2</v>
      </c>
      <c r="F983" s="214">
        <v>925</v>
      </c>
      <c r="G983" s="214">
        <f t="shared" si="65"/>
        <v>1850</v>
      </c>
    </row>
    <row r="984" spans="1:7" ht="24" x14ac:dyDescent="0.25">
      <c r="A984" s="169" t="s">
        <v>37</v>
      </c>
      <c r="B984" s="169" t="s">
        <v>212</v>
      </c>
      <c r="C984" s="169" t="s">
        <v>664</v>
      </c>
      <c r="D984" s="169" t="s">
        <v>252</v>
      </c>
      <c r="E984" s="218">
        <v>1</v>
      </c>
      <c r="F984" s="214">
        <v>711.75</v>
      </c>
      <c r="G984" s="214">
        <f t="shared" si="65"/>
        <v>711.75</v>
      </c>
    </row>
    <row r="985" spans="1:7" x14ac:dyDescent="0.25">
      <c r="A985" s="169" t="s">
        <v>37</v>
      </c>
      <c r="B985" s="169" t="s">
        <v>212</v>
      </c>
      <c r="C985" s="169" t="s">
        <v>677</v>
      </c>
      <c r="D985" s="169" t="s">
        <v>678</v>
      </c>
      <c r="E985" s="218">
        <v>1</v>
      </c>
      <c r="F985" s="175">
        <v>657</v>
      </c>
      <c r="G985" s="175">
        <f t="shared" si="65"/>
        <v>657</v>
      </c>
    </row>
    <row r="986" spans="1:7" x14ac:dyDescent="0.25">
      <c r="A986" s="169" t="s">
        <v>37</v>
      </c>
      <c r="B986" s="169" t="s">
        <v>212</v>
      </c>
      <c r="C986" s="169" t="s">
        <v>101</v>
      </c>
      <c r="D986" s="169" t="s">
        <v>67</v>
      </c>
      <c r="E986" s="218">
        <v>5</v>
      </c>
      <c r="F986" s="175">
        <v>657</v>
      </c>
      <c r="G986" s="175">
        <f t="shared" si="65"/>
        <v>3285</v>
      </c>
    </row>
    <row r="987" spans="1:7" x14ac:dyDescent="0.25">
      <c r="A987" s="169" t="s">
        <v>37</v>
      </c>
      <c r="B987" s="169" t="s">
        <v>212</v>
      </c>
      <c r="C987" s="169" t="s">
        <v>369</v>
      </c>
      <c r="D987" s="169" t="s">
        <v>158</v>
      </c>
      <c r="E987" s="174">
        <v>100</v>
      </c>
      <c r="F987" s="175">
        <v>84</v>
      </c>
      <c r="G987" s="175">
        <f>E987*F987</f>
        <v>8400</v>
      </c>
    </row>
    <row r="988" spans="1:7" ht="24" x14ac:dyDescent="0.25">
      <c r="A988" s="169" t="s">
        <v>37</v>
      </c>
      <c r="B988" s="169" t="s">
        <v>212</v>
      </c>
      <c r="C988" s="169" t="s">
        <v>668</v>
      </c>
      <c r="D988" s="169" t="s">
        <v>158</v>
      </c>
      <c r="E988" s="218">
        <v>25</v>
      </c>
      <c r="F988" s="214">
        <v>84</v>
      </c>
      <c r="G988" s="175">
        <f>E988*F988</f>
        <v>2100</v>
      </c>
    </row>
    <row r="989" spans="1:7" x14ac:dyDescent="0.25">
      <c r="A989" s="169" t="s">
        <v>37</v>
      </c>
      <c r="B989" s="169" t="s">
        <v>212</v>
      </c>
      <c r="C989" s="169" t="s">
        <v>667</v>
      </c>
      <c r="D989" s="169" t="s">
        <v>176</v>
      </c>
      <c r="E989" s="218">
        <v>1</v>
      </c>
      <c r="F989" s="214">
        <v>207</v>
      </c>
      <c r="G989" s="214">
        <f t="shared" ref="G989:G996" si="66">F989*E989</f>
        <v>207</v>
      </c>
    </row>
    <row r="990" spans="1:7" ht="24" x14ac:dyDescent="0.25">
      <c r="A990" s="169" t="s">
        <v>37</v>
      </c>
      <c r="B990" s="169" t="s">
        <v>212</v>
      </c>
      <c r="C990" s="169" t="s">
        <v>672</v>
      </c>
      <c r="D990" s="169" t="s">
        <v>305</v>
      </c>
      <c r="E990" s="218">
        <v>1</v>
      </c>
      <c r="F990" s="214">
        <v>479</v>
      </c>
      <c r="G990" s="214">
        <f t="shared" si="66"/>
        <v>479</v>
      </c>
    </row>
    <row r="991" spans="1:7" x14ac:dyDescent="0.25">
      <c r="A991" s="169" t="s">
        <v>37</v>
      </c>
      <c r="B991" s="169" t="s">
        <v>123</v>
      </c>
      <c r="C991" s="169" t="s">
        <v>670</v>
      </c>
      <c r="D991" s="169" t="s">
        <v>33</v>
      </c>
      <c r="E991" s="218">
        <v>2</v>
      </c>
      <c r="F991" s="175">
        <v>484</v>
      </c>
      <c r="G991" s="175">
        <f t="shared" si="66"/>
        <v>968</v>
      </c>
    </row>
    <row r="992" spans="1:7" x14ac:dyDescent="0.25">
      <c r="A992" s="169" t="s">
        <v>37</v>
      </c>
      <c r="B992" s="169" t="s">
        <v>123</v>
      </c>
      <c r="C992" s="169" t="s">
        <v>676</v>
      </c>
      <c r="D992" s="169" t="s">
        <v>38</v>
      </c>
      <c r="E992" s="218">
        <v>1</v>
      </c>
      <c r="F992" s="214">
        <v>207</v>
      </c>
      <c r="G992" s="214">
        <f t="shared" si="66"/>
        <v>207</v>
      </c>
    </row>
    <row r="993" spans="1:7" ht="24" x14ac:dyDescent="0.25">
      <c r="A993" s="169" t="s">
        <v>37</v>
      </c>
      <c r="B993" s="169" t="s">
        <v>123</v>
      </c>
      <c r="C993" s="169" t="s">
        <v>675</v>
      </c>
      <c r="D993" s="169" t="s">
        <v>145</v>
      </c>
      <c r="E993" s="218">
        <v>2</v>
      </c>
      <c r="F993" s="214">
        <v>687.5</v>
      </c>
      <c r="G993" s="214">
        <f t="shared" si="66"/>
        <v>1375</v>
      </c>
    </row>
    <row r="994" spans="1:7" ht="24" x14ac:dyDescent="0.25">
      <c r="A994" s="169" t="s">
        <v>37</v>
      </c>
      <c r="B994" s="169" t="s">
        <v>123</v>
      </c>
      <c r="C994" s="169" t="s">
        <v>666</v>
      </c>
      <c r="D994" s="169" t="s">
        <v>225</v>
      </c>
      <c r="E994" s="218">
        <v>1</v>
      </c>
      <c r="F994" s="214">
        <v>687.5</v>
      </c>
      <c r="G994" s="214">
        <f t="shared" si="66"/>
        <v>687.5</v>
      </c>
    </row>
    <row r="995" spans="1:7" ht="24" x14ac:dyDescent="0.25">
      <c r="A995" s="169" t="s">
        <v>37</v>
      </c>
      <c r="B995" s="169" t="s">
        <v>123</v>
      </c>
      <c r="C995" s="169" t="s">
        <v>664</v>
      </c>
      <c r="D995" s="169" t="s">
        <v>252</v>
      </c>
      <c r="E995" s="218">
        <v>1</v>
      </c>
      <c r="F995" s="214">
        <v>711.75</v>
      </c>
      <c r="G995" s="214">
        <f t="shared" si="66"/>
        <v>711.75</v>
      </c>
    </row>
    <row r="996" spans="1:7" ht="24" x14ac:dyDescent="0.25">
      <c r="A996" s="169" t="s">
        <v>37</v>
      </c>
      <c r="B996" s="169" t="s">
        <v>123</v>
      </c>
      <c r="C996" s="169" t="s">
        <v>403</v>
      </c>
      <c r="D996" s="169" t="s">
        <v>118</v>
      </c>
      <c r="E996" s="218">
        <v>5</v>
      </c>
      <c r="F996" s="214">
        <v>207</v>
      </c>
      <c r="G996" s="214">
        <f t="shared" si="66"/>
        <v>1035</v>
      </c>
    </row>
    <row r="997" spans="1:7" ht="24" x14ac:dyDescent="0.25">
      <c r="A997" s="169" t="s">
        <v>37</v>
      </c>
      <c r="B997" s="169" t="s">
        <v>123</v>
      </c>
      <c r="C997" s="169" t="s">
        <v>668</v>
      </c>
      <c r="D997" s="169" t="s">
        <v>158</v>
      </c>
      <c r="E997" s="218">
        <v>25</v>
      </c>
      <c r="F997" s="214">
        <v>84</v>
      </c>
      <c r="G997" s="175">
        <f>E997*F997</f>
        <v>2100</v>
      </c>
    </row>
    <row r="998" spans="1:7" x14ac:dyDescent="0.25">
      <c r="A998" s="169" t="s">
        <v>37</v>
      </c>
      <c r="B998" s="169" t="s">
        <v>123</v>
      </c>
      <c r="C998" s="169" t="s">
        <v>667</v>
      </c>
      <c r="D998" s="169" t="s">
        <v>176</v>
      </c>
      <c r="E998" s="218">
        <v>1</v>
      </c>
      <c r="F998" s="214">
        <v>207</v>
      </c>
      <c r="G998" s="214">
        <f t="shared" ref="G998:G1009" si="67">F998*E998</f>
        <v>207</v>
      </c>
    </row>
    <row r="999" spans="1:7" ht="24" x14ac:dyDescent="0.25">
      <c r="A999" s="169" t="s">
        <v>37</v>
      </c>
      <c r="B999" s="169" t="s">
        <v>123</v>
      </c>
      <c r="C999" s="169" t="s">
        <v>672</v>
      </c>
      <c r="D999" s="169" t="s">
        <v>305</v>
      </c>
      <c r="E999" s="218">
        <v>1</v>
      </c>
      <c r="F999" s="214">
        <v>479</v>
      </c>
      <c r="G999" s="214">
        <f t="shared" si="67"/>
        <v>479</v>
      </c>
    </row>
    <row r="1000" spans="1:7" ht="36" x14ac:dyDescent="0.25">
      <c r="A1000" s="169" t="s">
        <v>37</v>
      </c>
      <c r="B1000" s="169" t="s">
        <v>37</v>
      </c>
      <c r="C1000" s="169" t="s">
        <v>671</v>
      </c>
      <c r="D1000" s="169" t="s">
        <v>220</v>
      </c>
      <c r="E1000" s="218">
        <v>1</v>
      </c>
      <c r="F1000" s="214">
        <v>106.8</v>
      </c>
      <c r="G1000" s="214">
        <f t="shared" si="67"/>
        <v>106.8</v>
      </c>
    </row>
    <row r="1001" spans="1:7" ht="24" x14ac:dyDescent="0.25">
      <c r="A1001" s="169" t="s">
        <v>37</v>
      </c>
      <c r="B1001" s="169" t="s">
        <v>37</v>
      </c>
      <c r="C1001" s="169" t="s">
        <v>304</v>
      </c>
      <c r="D1001" s="169" t="s">
        <v>33</v>
      </c>
      <c r="E1001" s="218">
        <v>2</v>
      </c>
      <c r="F1001" s="175">
        <v>484</v>
      </c>
      <c r="G1001" s="175">
        <f t="shared" si="67"/>
        <v>968</v>
      </c>
    </row>
    <row r="1002" spans="1:7" x14ac:dyDescent="0.25">
      <c r="A1002" s="169" t="s">
        <v>37</v>
      </c>
      <c r="B1002" s="169" t="s">
        <v>37</v>
      </c>
      <c r="C1002" s="169" t="s">
        <v>670</v>
      </c>
      <c r="D1002" s="169" t="s">
        <v>33</v>
      </c>
      <c r="E1002" s="174">
        <v>1</v>
      </c>
      <c r="F1002" s="175">
        <v>484</v>
      </c>
      <c r="G1002" s="175">
        <f t="shared" si="67"/>
        <v>484</v>
      </c>
    </row>
    <row r="1003" spans="1:7" x14ac:dyDescent="0.25">
      <c r="A1003" s="169" t="s">
        <v>37</v>
      </c>
      <c r="B1003" s="169" t="s">
        <v>37</v>
      </c>
      <c r="C1003" s="169" t="s">
        <v>676</v>
      </c>
      <c r="D1003" s="169" t="s">
        <v>38</v>
      </c>
      <c r="E1003" s="218">
        <v>1</v>
      </c>
      <c r="F1003" s="214">
        <v>207</v>
      </c>
      <c r="G1003" s="214">
        <f t="shared" si="67"/>
        <v>207</v>
      </c>
    </row>
    <row r="1004" spans="1:7" ht="24" x14ac:dyDescent="0.25">
      <c r="A1004" s="169" t="s">
        <v>37</v>
      </c>
      <c r="B1004" s="169" t="s">
        <v>37</v>
      </c>
      <c r="C1004" s="169" t="s">
        <v>675</v>
      </c>
      <c r="D1004" s="169" t="s">
        <v>145</v>
      </c>
      <c r="E1004" s="218">
        <v>2</v>
      </c>
      <c r="F1004" s="214">
        <v>687.5</v>
      </c>
      <c r="G1004" s="214">
        <f t="shared" si="67"/>
        <v>1375</v>
      </c>
    </row>
    <row r="1005" spans="1:7" ht="24" x14ac:dyDescent="0.25">
      <c r="A1005" s="169" t="s">
        <v>37</v>
      </c>
      <c r="B1005" s="169" t="s">
        <v>37</v>
      </c>
      <c r="C1005" s="169" t="s">
        <v>666</v>
      </c>
      <c r="D1005" s="169" t="s">
        <v>225</v>
      </c>
      <c r="E1005" s="218">
        <v>1</v>
      </c>
      <c r="F1005" s="214">
        <v>687.5</v>
      </c>
      <c r="G1005" s="214">
        <f t="shared" si="67"/>
        <v>687.5</v>
      </c>
    </row>
    <row r="1006" spans="1:7" x14ac:dyDescent="0.25">
      <c r="A1006" s="169" t="s">
        <v>37</v>
      </c>
      <c r="B1006" s="169" t="s">
        <v>37</v>
      </c>
      <c r="C1006" s="169" t="s">
        <v>71</v>
      </c>
      <c r="D1006" s="169" t="s">
        <v>130</v>
      </c>
      <c r="E1006" s="218">
        <v>1</v>
      </c>
      <c r="F1006" s="214">
        <v>120</v>
      </c>
      <c r="G1006" s="214">
        <f t="shared" si="67"/>
        <v>120</v>
      </c>
    </row>
    <row r="1007" spans="1:7" ht="24" x14ac:dyDescent="0.25">
      <c r="A1007" s="169" t="s">
        <v>37</v>
      </c>
      <c r="B1007" s="169" t="s">
        <v>37</v>
      </c>
      <c r="C1007" s="169" t="s">
        <v>669</v>
      </c>
      <c r="D1007" s="169" t="s">
        <v>200</v>
      </c>
      <c r="E1007" s="218">
        <v>2</v>
      </c>
      <c r="F1007" s="214">
        <v>925</v>
      </c>
      <c r="G1007" s="214">
        <f t="shared" si="67"/>
        <v>1850</v>
      </c>
    </row>
    <row r="1008" spans="1:7" ht="24" x14ac:dyDescent="0.25">
      <c r="A1008" s="169" t="s">
        <v>37</v>
      </c>
      <c r="B1008" s="169" t="s">
        <v>37</v>
      </c>
      <c r="C1008" s="169" t="s">
        <v>664</v>
      </c>
      <c r="D1008" s="169" t="s">
        <v>252</v>
      </c>
      <c r="E1008" s="218">
        <v>1</v>
      </c>
      <c r="F1008" s="214">
        <v>711.75</v>
      </c>
      <c r="G1008" s="214">
        <f t="shared" si="67"/>
        <v>711.75</v>
      </c>
    </row>
    <row r="1009" spans="1:7" x14ac:dyDescent="0.25">
      <c r="A1009" s="169" t="s">
        <v>37</v>
      </c>
      <c r="B1009" s="169" t="s">
        <v>37</v>
      </c>
      <c r="C1009" s="169" t="s">
        <v>677</v>
      </c>
      <c r="D1009" s="169" t="s">
        <v>678</v>
      </c>
      <c r="E1009" s="218">
        <v>1</v>
      </c>
      <c r="F1009" s="175">
        <v>657</v>
      </c>
      <c r="G1009" s="175">
        <f t="shared" si="67"/>
        <v>657</v>
      </c>
    </row>
    <row r="1010" spans="1:7" ht="24" x14ac:dyDescent="0.25">
      <c r="A1010" s="169" t="s">
        <v>37</v>
      </c>
      <c r="B1010" s="169" t="s">
        <v>37</v>
      </c>
      <c r="C1010" s="169" t="s">
        <v>668</v>
      </c>
      <c r="D1010" s="169" t="s">
        <v>158</v>
      </c>
      <c r="E1010" s="218">
        <v>25</v>
      </c>
      <c r="F1010" s="214">
        <v>84</v>
      </c>
      <c r="G1010" s="175">
        <f>E1010*F1010</f>
        <v>2100</v>
      </c>
    </row>
    <row r="1011" spans="1:7" x14ac:dyDescent="0.25">
      <c r="A1011" s="169" t="s">
        <v>37</v>
      </c>
      <c r="B1011" s="169" t="s">
        <v>37</v>
      </c>
      <c r="C1011" s="169" t="s">
        <v>667</v>
      </c>
      <c r="D1011" s="169" t="s">
        <v>176</v>
      </c>
      <c r="E1011" s="218">
        <v>1</v>
      </c>
      <c r="F1011" s="214">
        <v>207</v>
      </c>
      <c r="G1011" s="214">
        <f>F1011*E1011</f>
        <v>207</v>
      </c>
    </row>
    <row r="1012" spans="1:7" x14ac:dyDescent="0.25">
      <c r="A1012" s="169" t="s">
        <v>37</v>
      </c>
      <c r="B1012" s="169" t="s">
        <v>37</v>
      </c>
      <c r="C1012" s="169" t="s">
        <v>58</v>
      </c>
      <c r="D1012" s="169" t="s">
        <v>305</v>
      </c>
      <c r="E1012" s="218">
        <v>2</v>
      </c>
      <c r="F1012" s="214">
        <v>479</v>
      </c>
      <c r="G1012" s="214">
        <f>F1012*E1012</f>
        <v>958</v>
      </c>
    </row>
    <row r="1013" spans="1:7" ht="24" x14ac:dyDescent="0.25">
      <c r="A1013" s="169" t="s">
        <v>37</v>
      </c>
      <c r="B1013" s="169" t="s">
        <v>37</v>
      </c>
      <c r="C1013" s="169" t="s">
        <v>672</v>
      </c>
      <c r="D1013" s="169" t="s">
        <v>305</v>
      </c>
      <c r="E1013" s="218">
        <v>1</v>
      </c>
      <c r="F1013" s="214">
        <v>479</v>
      </c>
      <c r="G1013" s="214">
        <f>F1013*E1013</f>
        <v>479</v>
      </c>
    </row>
    <row r="1014" spans="1:7" x14ac:dyDescent="0.25">
      <c r="A1014" s="220" t="s">
        <v>381</v>
      </c>
      <c r="B1014" s="221"/>
      <c r="C1014" s="221"/>
      <c r="D1014" s="222"/>
      <c r="E1014" s="182">
        <f>SUM(E921:E1013)</f>
        <v>368</v>
      </c>
      <c r="F1014" s="215"/>
      <c r="G1014" s="216">
        <f>SUM(G921:G1013)</f>
        <v>79890.05</v>
      </c>
    </row>
    <row r="1015" spans="1:7" x14ac:dyDescent="0.25">
      <c r="A1015" s="220" t="s">
        <v>382</v>
      </c>
      <c r="B1015" s="221"/>
      <c r="C1015" s="221"/>
      <c r="D1015" s="222"/>
      <c r="E1015" s="182">
        <f>E35+E76+E130+E171+E292+E365+E394+E419+E480+E553+E571+E588+E731+E773+E810+E909+E920+E1014</f>
        <v>4329</v>
      </c>
      <c r="F1015" s="215"/>
      <c r="G1015" s="216">
        <f>G1014+G920+G909+G810+G773+G731+G588+G571+G553+G480+G419+G394+G365+G292+G171+G130+G76+G35</f>
        <v>925755.40000000014</v>
      </c>
    </row>
  </sheetData>
  <sortState xmlns:xlrd2="http://schemas.microsoft.com/office/spreadsheetml/2017/richdata2" ref="A922:G1013">
    <sortCondition ref="A921:A1013"/>
    <sortCondition ref="B921:B1013"/>
    <sortCondition ref="D921:D1013"/>
  </sortState>
  <mergeCells count="19">
    <mergeCell ref="A1015:D1015"/>
    <mergeCell ref="A394:D394"/>
    <mergeCell ref="A419:D419"/>
    <mergeCell ref="A480:D480"/>
    <mergeCell ref="A553:D553"/>
    <mergeCell ref="A588:D588"/>
    <mergeCell ref="A909:D909"/>
    <mergeCell ref="A1014:D1014"/>
    <mergeCell ref="A773:D773"/>
    <mergeCell ref="A731:D731"/>
    <mergeCell ref="A810:D810"/>
    <mergeCell ref="A920:D920"/>
    <mergeCell ref="A571:D571"/>
    <mergeCell ref="A365:D365"/>
    <mergeCell ref="A35:D35"/>
    <mergeCell ref="A76:D76"/>
    <mergeCell ref="A130:D130"/>
    <mergeCell ref="A171:D171"/>
    <mergeCell ref="A292:D29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G1015"/>
  <sheetViews>
    <sheetView tabSelected="1" zoomScale="115" zoomScaleNormal="115" workbookViewId="0">
      <selection activeCell="B1" sqref="A1:B1048576"/>
    </sheetView>
  </sheetViews>
  <sheetFormatPr baseColWidth="10" defaultRowHeight="15" x14ac:dyDescent="0.25"/>
  <cols>
    <col min="1" max="1" width="18.85546875" customWidth="1"/>
    <col min="2" max="2" width="15.28515625" customWidth="1"/>
    <col min="3" max="3" width="31.85546875" customWidth="1"/>
    <col min="4" max="4" width="11.5703125" customWidth="1"/>
    <col min="5" max="5" width="15.5703125" customWidth="1"/>
    <col min="6" max="6" width="18.85546875" customWidth="1"/>
    <col min="8" max="8" width="2.85546875" customWidth="1"/>
  </cols>
  <sheetData>
    <row r="1" spans="1:7" ht="18.75" x14ac:dyDescent="0.3">
      <c r="A1" s="85" t="s">
        <v>348</v>
      </c>
      <c r="B1" s="85"/>
      <c r="C1" s="85"/>
      <c r="D1" s="85"/>
      <c r="E1" s="85"/>
      <c r="F1" s="85"/>
      <c r="G1" s="85"/>
    </row>
    <row r="2" spans="1:7" ht="48" x14ac:dyDescent="0.25">
      <c r="A2" s="227" t="s">
        <v>8</v>
      </c>
      <c r="B2" s="227" t="s">
        <v>0</v>
      </c>
      <c r="C2" s="228" t="s">
        <v>12</v>
      </c>
      <c r="D2" s="228" t="s">
        <v>316</v>
      </c>
      <c r="E2" s="229" t="s">
        <v>317</v>
      </c>
      <c r="F2" s="229" t="s">
        <v>10</v>
      </c>
      <c r="G2" s="229" t="s">
        <v>1</v>
      </c>
    </row>
    <row r="3" spans="1:7" x14ac:dyDescent="0.25">
      <c r="A3" s="169" t="s">
        <v>284</v>
      </c>
      <c r="B3" s="170" t="s">
        <v>418</v>
      </c>
      <c r="C3" s="169" t="s">
        <v>38</v>
      </c>
      <c r="D3" s="232">
        <v>1</v>
      </c>
      <c r="E3" s="230">
        <v>88375.8</v>
      </c>
      <c r="F3" s="230">
        <f t="shared" ref="F3:F34" si="0">+E3*D3</f>
        <v>88375.8</v>
      </c>
      <c r="G3" s="232">
        <v>6</v>
      </c>
    </row>
    <row r="4" spans="1:7" ht="36" x14ac:dyDescent="0.25">
      <c r="A4" s="169" t="s">
        <v>284</v>
      </c>
      <c r="B4" s="170" t="s">
        <v>418</v>
      </c>
      <c r="C4" s="169" t="s">
        <v>145</v>
      </c>
      <c r="D4" s="232">
        <v>1</v>
      </c>
      <c r="E4" s="230">
        <v>379606.5</v>
      </c>
      <c r="F4" s="230">
        <f t="shared" si="0"/>
        <v>379606.5</v>
      </c>
      <c r="G4" s="233">
        <f>53*D4</f>
        <v>53</v>
      </c>
    </row>
    <row r="5" spans="1:7" ht="24" x14ac:dyDescent="0.25">
      <c r="A5" s="169" t="s">
        <v>284</v>
      </c>
      <c r="B5" s="170" t="s">
        <v>418</v>
      </c>
      <c r="C5" s="169" t="s">
        <v>252</v>
      </c>
      <c r="D5" s="232">
        <v>1</v>
      </c>
      <c r="E5" s="230">
        <v>287000</v>
      </c>
      <c r="F5" s="230">
        <f t="shared" si="0"/>
        <v>287000</v>
      </c>
      <c r="G5" s="233">
        <f>12*D5</f>
        <v>12</v>
      </c>
    </row>
    <row r="6" spans="1:7" x14ac:dyDescent="0.25">
      <c r="A6" s="169" t="s">
        <v>284</v>
      </c>
      <c r="B6" s="178" t="s">
        <v>255</v>
      </c>
      <c r="C6" s="169" t="s">
        <v>38</v>
      </c>
      <c r="D6" s="232">
        <v>1</v>
      </c>
      <c r="E6" s="230">
        <v>88375.8</v>
      </c>
      <c r="F6" s="230">
        <f t="shared" si="0"/>
        <v>88375.8</v>
      </c>
      <c r="G6" s="232">
        <v>6</v>
      </c>
    </row>
    <row r="7" spans="1:7" ht="36" x14ac:dyDescent="0.25">
      <c r="A7" s="169" t="s">
        <v>284</v>
      </c>
      <c r="B7" s="170" t="s">
        <v>255</v>
      </c>
      <c r="C7" s="169" t="s">
        <v>145</v>
      </c>
      <c r="D7" s="232">
        <v>1</v>
      </c>
      <c r="E7" s="230">
        <v>379606.5</v>
      </c>
      <c r="F7" s="230">
        <f t="shared" si="0"/>
        <v>379606.5</v>
      </c>
      <c r="G7" s="233">
        <f>53*D7</f>
        <v>53</v>
      </c>
    </row>
    <row r="8" spans="1:7" ht="24" x14ac:dyDescent="0.25">
      <c r="A8" s="188" t="s">
        <v>284</v>
      </c>
      <c r="B8" s="188" t="s">
        <v>255</v>
      </c>
      <c r="C8" s="169" t="s">
        <v>252</v>
      </c>
      <c r="D8" s="233">
        <v>2</v>
      </c>
      <c r="E8" s="230">
        <v>287000</v>
      </c>
      <c r="F8" s="230">
        <f t="shared" si="0"/>
        <v>574000</v>
      </c>
      <c r="G8" s="233">
        <v>57</v>
      </c>
    </row>
    <row r="9" spans="1:7" x14ac:dyDescent="0.25">
      <c r="A9" s="169" t="s">
        <v>284</v>
      </c>
      <c r="B9" s="170" t="s">
        <v>154</v>
      </c>
      <c r="C9" s="169" t="s">
        <v>33</v>
      </c>
      <c r="D9" s="232">
        <v>1</v>
      </c>
      <c r="E9" s="230">
        <v>153650</v>
      </c>
      <c r="F9" s="230">
        <f t="shared" si="0"/>
        <v>153650</v>
      </c>
      <c r="G9" s="233">
        <f>25*D9</f>
        <v>25</v>
      </c>
    </row>
    <row r="10" spans="1:7" x14ac:dyDescent="0.25">
      <c r="A10" s="169" t="s">
        <v>284</v>
      </c>
      <c r="B10" s="170" t="s">
        <v>154</v>
      </c>
      <c r="C10" s="169" t="s">
        <v>38</v>
      </c>
      <c r="D10" s="232">
        <v>1</v>
      </c>
      <c r="E10" s="230">
        <v>153649</v>
      </c>
      <c r="F10" s="230">
        <f t="shared" si="0"/>
        <v>153649</v>
      </c>
      <c r="G10" s="233">
        <f>53*D10</f>
        <v>53</v>
      </c>
    </row>
    <row r="11" spans="1:7" ht="36" x14ac:dyDescent="0.25">
      <c r="A11" s="188" t="s">
        <v>284</v>
      </c>
      <c r="B11" s="188" t="s">
        <v>154</v>
      </c>
      <c r="C11" s="188" t="s">
        <v>145</v>
      </c>
      <c r="D11" s="233">
        <v>3</v>
      </c>
      <c r="E11" s="230">
        <v>379606.5</v>
      </c>
      <c r="F11" s="230">
        <f t="shared" si="0"/>
        <v>1138819.5</v>
      </c>
      <c r="G11" s="233">
        <v>220</v>
      </c>
    </row>
    <row r="12" spans="1:7" ht="24" x14ac:dyDescent="0.25">
      <c r="A12" s="188" t="s">
        <v>284</v>
      </c>
      <c r="B12" s="188" t="s">
        <v>154</v>
      </c>
      <c r="C12" s="169" t="s">
        <v>252</v>
      </c>
      <c r="D12" s="233">
        <v>2</v>
      </c>
      <c r="E12" s="230">
        <v>287000</v>
      </c>
      <c r="F12" s="230">
        <f t="shared" si="0"/>
        <v>574000</v>
      </c>
      <c r="G12" s="233">
        <v>57</v>
      </c>
    </row>
    <row r="13" spans="1:7" x14ac:dyDescent="0.25">
      <c r="A13" s="188" t="s">
        <v>284</v>
      </c>
      <c r="B13" s="188" t="s">
        <v>329</v>
      </c>
      <c r="C13" s="188" t="s">
        <v>33</v>
      </c>
      <c r="D13" s="233">
        <v>2</v>
      </c>
      <c r="E13" s="230">
        <v>153650</v>
      </c>
      <c r="F13" s="230">
        <f t="shared" si="0"/>
        <v>307300</v>
      </c>
      <c r="G13" s="233">
        <v>50</v>
      </c>
    </row>
    <row r="14" spans="1:7" ht="36" x14ac:dyDescent="0.25">
      <c r="A14" s="177" t="s">
        <v>284</v>
      </c>
      <c r="B14" s="170" t="s">
        <v>329</v>
      </c>
      <c r="C14" s="169" t="s">
        <v>145</v>
      </c>
      <c r="D14" s="232">
        <v>1</v>
      </c>
      <c r="E14" s="230">
        <v>379606.5</v>
      </c>
      <c r="F14" s="230">
        <f t="shared" si="0"/>
        <v>379606.5</v>
      </c>
      <c r="G14" s="233">
        <f>53*D14</f>
        <v>53</v>
      </c>
    </row>
    <row r="15" spans="1:7" ht="24" x14ac:dyDescent="0.25">
      <c r="A15" s="188" t="s">
        <v>284</v>
      </c>
      <c r="B15" s="188" t="s">
        <v>329</v>
      </c>
      <c r="C15" s="169" t="s">
        <v>252</v>
      </c>
      <c r="D15" s="233">
        <v>2</v>
      </c>
      <c r="E15" s="230">
        <v>287000</v>
      </c>
      <c r="F15" s="230">
        <f t="shared" si="0"/>
        <v>574000</v>
      </c>
      <c r="G15" s="233">
        <v>57</v>
      </c>
    </row>
    <row r="16" spans="1:7" x14ac:dyDescent="0.25">
      <c r="A16" s="177" t="s">
        <v>284</v>
      </c>
      <c r="B16" s="170" t="s">
        <v>405</v>
      </c>
      <c r="C16" s="169" t="s">
        <v>33</v>
      </c>
      <c r="D16" s="232">
        <v>1</v>
      </c>
      <c r="E16" s="230">
        <v>153650</v>
      </c>
      <c r="F16" s="230">
        <f t="shared" si="0"/>
        <v>153650</v>
      </c>
      <c r="G16" s="233">
        <f>25*D16</f>
        <v>25</v>
      </c>
    </row>
    <row r="17" spans="1:7" x14ac:dyDescent="0.25">
      <c r="A17" s="177" t="s">
        <v>284</v>
      </c>
      <c r="B17" s="170" t="s">
        <v>405</v>
      </c>
      <c r="C17" s="169" t="s">
        <v>38</v>
      </c>
      <c r="D17" s="232">
        <v>1</v>
      </c>
      <c r="E17" s="230">
        <v>88375.8</v>
      </c>
      <c r="F17" s="230">
        <f t="shared" si="0"/>
        <v>88375.8</v>
      </c>
      <c r="G17" s="232">
        <v>6</v>
      </c>
    </row>
    <row r="18" spans="1:7" ht="36" x14ac:dyDescent="0.25">
      <c r="A18" s="177" t="s">
        <v>284</v>
      </c>
      <c r="B18" s="170" t="s">
        <v>405</v>
      </c>
      <c r="C18" s="169" t="s">
        <v>145</v>
      </c>
      <c r="D18" s="232">
        <v>1</v>
      </c>
      <c r="E18" s="230">
        <v>379606.5</v>
      </c>
      <c r="F18" s="230">
        <f t="shared" si="0"/>
        <v>379606.5</v>
      </c>
      <c r="G18" s="233">
        <f>53*D18</f>
        <v>53</v>
      </c>
    </row>
    <row r="19" spans="1:7" ht="24" x14ac:dyDescent="0.25">
      <c r="A19" s="177" t="s">
        <v>284</v>
      </c>
      <c r="B19" s="170" t="s">
        <v>405</v>
      </c>
      <c r="C19" s="169" t="s">
        <v>252</v>
      </c>
      <c r="D19" s="232">
        <v>1</v>
      </c>
      <c r="E19" s="230">
        <v>287000</v>
      </c>
      <c r="F19" s="230">
        <f t="shared" si="0"/>
        <v>287000</v>
      </c>
      <c r="G19" s="233">
        <f>12*D19</f>
        <v>12</v>
      </c>
    </row>
    <row r="20" spans="1:7" ht="24" x14ac:dyDescent="0.25">
      <c r="A20" s="177" t="s">
        <v>284</v>
      </c>
      <c r="B20" s="170" t="s">
        <v>405</v>
      </c>
      <c r="C20" s="169" t="s">
        <v>15</v>
      </c>
      <c r="D20" s="232">
        <v>2</v>
      </c>
      <c r="E20" s="230">
        <v>775000</v>
      </c>
      <c r="F20" s="230">
        <f t="shared" si="0"/>
        <v>1550000</v>
      </c>
      <c r="G20" s="232">
        <f>25*D20</f>
        <v>50</v>
      </c>
    </row>
    <row r="21" spans="1:7" ht="24" x14ac:dyDescent="0.25">
      <c r="A21" s="177" t="s">
        <v>284</v>
      </c>
      <c r="B21" s="170" t="s">
        <v>405</v>
      </c>
      <c r="C21" s="169" t="s">
        <v>118</v>
      </c>
      <c r="D21" s="232">
        <v>1</v>
      </c>
      <c r="E21" s="230">
        <v>55212</v>
      </c>
      <c r="F21" s="230">
        <f t="shared" si="0"/>
        <v>55212</v>
      </c>
      <c r="G21" s="233">
        <v>20</v>
      </c>
    </row>
    <row r="22" spans="1:7" x14ac:dyDescent="0.25">
      <c r="A22" s="169" t="s">
        <v>284</v>
      </c>
      <c r="B22" s="170" t="s">
        <v>256</v>
      </c>
      <c r="C22" s="169" t="s">
        <v>33</v>
      </c>
      <c r="D22" s="232">
        <v>1</v>
      </c>
      <c r="E22" s="230">
        <v>153650</v>
      </c>
      <c r="F22" s="230">
        <f t="shared" si="0"/>
        <v>153650</v>
      </c>
      <c r="G22" s="233">
        <f>25*D22</f>
        <v>25</v>
      </c>
    </row>
    <row r="23" spans="1:7" ht="36" x14ac:dyDescent="0.25">
      <c r="A23" s="169" t="s">
        <v>284</v>
      </c>
      <c r="B23" s="170" t="s">
        <v>256</v>
      </c>
      <c r="C23" s="169" t="s">
        <v>145</v>
      </c>
      <c r="D23" s="232">
        <v>3</v>
      </c>
      <c r="E23" s="230">
        <v>379606.5</v>
      </c>
      <c r="F23" s="230">
        <f t="shared" si="0"/>
        <v>1138819.5</v>
      </c>
      <c r="G23" s="233">
        <f>53*D23</f>
        <v>159</v>
      </c>
    </row>
    <row r="24" spans="1:7" x14ac:dyDescent="0.25">
      <c r="A24" s="169" t="s">
        <v>284</v>
      </c>
      <c r="B24" s="170" t="s">
        <v>256</v>
      </c>
      <c r="C24" s="169" t="s">
        <v>225</v>
      </c>
      <c r="D24" s="232">
        <v>1</v>
      </c>
      <c r="E24" s="230">
        <v>730300</v>
      </c>
      <c r="F24" s="230">
        <f t="shared" si="0"/>
        <v>730300</v>
      </c>
      <c r="G24" s="233">
        <f>20*D24</f>
        <v>20</v>
      </c>
    </row>
    <row r="25" spans="1:7" ht="24" x14ac:dyDescent="0.25">
      <c r="A25" s="188" t="s">
        <v>284</v>
      </c>
      <c r="B25" s="188" t="s">
        <v>256</v>
      </c>
      <c r="C25" s="169" t="s">
        <v>252</v>
      </c>
      <c r="D25" s="233">
        <v>2</v>
      </c>
      <c r="E25" s="230">
        <v>287000</v>
      </c>
      <c r="F25" s="230">
        <f t="shared" si="0"/>
        <v>574000</v>
      </c>
      <c r="G25" s="233">
        <v>57</v>
      </c>
    </row>
    <row r="26" spans="1:7" ht="24" x14ac:dyDescent="0.25">
      <c r="A26" s="169" t="s">
        <v>284</v>
      </c>
      <c r="B26" s="170" t="s">
        <v>256</v>
      </c>
      <c r="C26" s="169" t="s">
        <v>118</v>
      </c>
      <c r="D26" s="232">
        <v>1</v>
      </c>
      <c r="E26" s="230">
        <v>55212</v>
      </c>
      <c r="F26" s="230">
        <f t="shared" si="0"/>
        <v>55212</v>
      </c>
      <c r="G26" s="233">
        <v>20</v>
      </c>
    </row>
    <row r="27" spans="1:7" ht="24" x14ac:dyDescent="0.25">
      <c r="A27" s="169" t="s">
        <v>284</v>
      </c>
      <c r="B27" s="170" t="s">
        <v>256</v>
      </c>
      <c r="C27" s="169" t="s">
        <v>176</v>
      </c>
      <c r="D27" s="232">
        <v>1</v>
      </c>
      <c r="E27" s="230">
        <v>73219</v>
      </c>
      <c r="F27" s="230">
        <f t="shared" si="0"/>
        <v>73219</v>
      </c>
      <c r="G27" s="234">
        <f>30*D27</f>
        <v>30</v>
      </c>
    </row>
    <row r="28" spans="1:7" x14ac:dyDescent="0.25">
      <c r="A28" s="185" t="s">
        <v>6</v>
      </c>
      <c r="B28" s="170" t="s">
        <v>395</v>
      </c>
      <c r="C28" s="169" t="s">
        <v>225</v>
      </c>
      <c r="D28" s="232">
        <v>1</v>
      </c>
      <c r="E28" s="230">
        <v>730300</v>
      </c>
      <c r="F28" s="230">
        <f t="shared" si="0"/>
        <v>730300</v>
      </c>
      <c r="G28" s="233">
        <f>20*D28</f>
        <v>20</v>
      </c>
    </row>
    <row r="29" spans="1:7" ht="24" x14ac:dyDescent="0.25">
      <c r="A29" s="188" t="s">
        <v>6</v>
      </c>
      <c r="B29" s="188" t="s">
        <v>395</v>
      </c>
      <c r="C29" s="188" t="s">
        <v>189</v>
      </c>
      <c r="D29" s="233">
        <v>1</v>
      </c>
      <c r="E29" s="230">
        <v>189750.8</v>
      </c>
      <c r="F29" s="230">
        <f t="shared" si="0"/>
        <v>189750.8</v>
      </c>
      <c r="G29" s="233">
        <v>15</v>
      </c>
    </row>
    <row r="30" spans="1:7" ht="24" x14ac:dyDescent="0.25">
      <c r="A30" s="185" t="s">
        <v>6</v>
      </c>
      <c r="B30" s="170" t="s">
        <v>395</v>
      </c>
      <c r="C30" s="169" t="s">
        <v>158</v>
      </c>
      <c r="D30" s="232">
        <v>50</v>
      </c>
      <c r="E30" s="230">
        <v>186583.1</v>
      </c>
      <c r="F30" s="230">
        <f t="shared" si="0"/>
        <v>9329155</v>
      </c>
      <c r="G30" s="233">
        <f>5*D30</f>
        <v>250</v>
      </c>
    </row>
    <row r="31" spans="1:7" ht="24" x14ac:dyDescent="0.25">
      <c r="A31" s="185" t="s">
        <v>6</v>
      </c>
      <c r="B31" s="170" t="s">
        <v>395</v>
      </c>
      <c r="C31" s="169" t="s">
        <v>176</v>
      </c>
      <c r="D31" s="232">
        <v>1</v>
      </c>
      <c r="E31" s="230">
        <v>73219</v>
      </c>
      <c r="F31" s="230">
        <f t="shared" si="0"/>
        <v>73219</v>
      </c>
      <c r="G31" s="234">
        <f>30*D31</f>
        <v>30</v>
      </c>
    </row>
    <row r="32" spans="1:7" x14ac:dyDescent="0.25">
      <c r="A32" s="188" t="s">
        <v>6</v>
      </c>
      <c r="B32" s="188" t="s">
        <v>9</v>
      </c>
      <c r="C32" s="188" t="s">
        <v>17</v>
      </c>
      <c r="D32" s="233">
        <v>5</v>
      </c>
      <c r="E32" s="230">
        <v>1912000</v>
      </c>
      <c r="F32" s="230">
        <f t="shared" si="0"/>
        <v>9560000</v>
      </c>
      <c r="G32" s="233">
        <v>500</v>
      </c>
    </row>
    <row r="33" spans="1:7" x14ac:dyDescent="0.25">
      <c r="A33" s="188" t="s">
        <v>6</v>
      </c>
      <c r="B33" s="188" t="s">
        <v>9</v>
      </c>
      <c r="C33" s="188" t="s">
        <v>33</v>
      </c>
      <c r="D33" s="233">
        <v>2</v>
      </c>
      <c r="E33" s="230">
        <v>153650</v>
      </c>
      <c r="F33" s="230">
        <f t="shared" si="0"/>
        <v>307300</v>
      </c>
      <c r="G33" s="233">
        <v>50</v>
      </c>
    </row>
    <row r="34" spans="1:7" ht="24" x14ac:dyDescent="0.25">
      <c r="A34" s="169" t="s">
        <v>6</v>
      </c>
      <c r="B34" s="170" t="s">
        <v>9</v>
      </c>
      <c r="C34" s="169" t="s">
        <v>252</v>
      </c>
      <c r="D34" s="232">
        <v>4</v>
      </c>
      <c r="E34" s="230">
        <v>287000</v>
      </c>
      <c r="F34" s="230">
        <f t="shared" si="0"/>
        <v>1148000</v>
      </c>
      <c r="G34" s="233">
        <f>12*D34</f>
        <v>48</v>
      </c>
    </row>
    <row r="35" spans="1:7" ht="24" x14ac:dyDescent="0.25">
      <c r="A35" s="169" t="s">
        <v>6</v>
      </c>
      <c r="B35" s="170" t="s">
        <v>9</v>
      </c>
      <c r="C35" s="169" t="s">
        <v>15</v>
      </c>
      <c r="D35" s="232">
        <v>1</v>
      </c>
      <c r="E35" s="230">
        <v>775000</v>
      </c>
      <c r="F35" s="230">
        <f t="shared" ref="F35:F66" si="1">+E35*D35</f>
        <v>775000</v>
      </c>
      <c r="G35" s="232">
        <f>25*D35</f>
        <v>25</v>
      </c>
    </row>
    <row r="36" spans="1:7" ht="24" x14ac:dyDescent="0.25">
      <c r="A36" s="169" t="s">
        <v>6</v>
      </c>
      <c r="B36" s="170" t="s">
        <v>338</v>
      </c>
      <c r="C36" s="169" t="s">
        <v>252</v>
      </c>
      <c r="D36" s="232">
        <v>4</v>
      </c>
      <c r="E36" s="230">
        <v>287000</v>
      </c>
      <c r="F36" s="230">
        <f t="shared" si="1"/>
        <v>1148000</v>
      </c>
      <c r="G36" s="233">
        <f>12*D36</f>
        <v>48</v>
      </c>
    </row>
    <row r="37" spans="1:7" ht="24" x14ac:dyDescent="0.25">
      <c r="A37" s="169" t="s">
        <v>6</v>
      </c>
      <c r="B37" s="170" t="s">
        <v>338</v>
      </c>
      <c r="C37" s="169" t="s">
        <v>189</v>
      </c>
      <c r="D37" s="232">
        <v>1</v>
      </c>
      <c r="E37" s="230">
        <v>189750.8</v>
      </c>
      <c r="F37" s="230">
        <f t="shared" si="1"/>
        <v>189750.8</v>
      </c>
      <c r="G37" s="233">
        <v>12</v>
      </c>
    </row>
    <row r="38" spans="1:7" ht="24" x14ac:dyDescent="0.25">
      <c r="A38" s="188" t="str">
        <f>+A36</f>
        <v xml:space="preserve">Choluteca </v>
      </c>
      <c r="B38" s="188" t="s">
        <v>338</v>
      </c>
      <c r="C38" s="188" t="s">
        <v>189</v>
      </c>
      <c r="D38" s="233">
        <v>1</v>
      </c>
      <c r="E38" s="230">
        <v>189750.8</v>
      </c>
      <c r="F38" s="230">
        <f t="shared" si="1"/>
        <v>189750.8</v>
      </c>
      <c r="G38" s="233">
        <v>12</v>
      </c>
    </row>
    <row r="39" spans="1:7" ht="24" x14ac:dyDescent="0.25">
      <c r="A39" s="169" t="s">
        <v>6</v>
      </c>
      <c r="B39" s="170" t="s">
        <v>338</v>
      </c>
      <c r="C39" s="169" t="s">
        <v>176</v>
      </c>
      <c r="D39" s="232">
        <v>4</v>
      </c>
      <c r="E39" s="230">
        <v>73219</v>
      </c>
      <c r="F39" s="230">
        <f t="shared" si="1"/>
        <v>292876</v>
      </c>
      <c r="G39" s="234">
        <f>30*D39</f>
        <v>120</v>
      </c>
    </row>
    <row r="40" spans="1:7" ht="24" x14ac:dyDescent="0.25">
      <c r="A40" s="188" t="s">
        <v>6</v>
      </c>
      <c r="B40" s="188" t="s">
        <v>190</v>
      </c>
      <c r="C40" s="188" t="s">
        <v>189</v>
      </c>
      <c r="D40" s="233">
        <v>2</v>
      </c>
      <c r="E40" s="230">
        <v>189750.8</v>
      </c>
      <c r="F40" s="230">
        <f t="shared" si="1"/>
        <v>379501.6</v>
      </c>
      <c r="G40" s="233" t="s">
        <v>191</v>
      </c>
    </row>
    <row r="41" spans="1:7" ht="24" x14ac:dyDescent="0.25">
      <c r="A41" s="188" t="str">
        <f>+A40</f>
        <v xml:space="preserve">Choluteca </v>
      </c>
      <c r="B41" s="188" t="s">
        <v>190</v>
      </c>
      <c r="C41" s="188" t="s">
        <v>189</v>
      </c>
      <c r="D41" s="233">
        <v>1</v>
      </c>
      <c r="E41" s="230">
        <v>189750.8</v>
      </c>
      <c r="F41" s="230">
        <f t="shared" si="1"/>
        <v>189750.8</v>
      </c>
      <c r="G41" s="233">
        <v>8</v>
      </c>
    </row>
    <row r="42" spans="1:7" ht="24" x14ac:dyDescent="0.25">
      <c r="A42" s="188" t="s">
        <v>6</v>
      </c>
      <c r="B42" s="188" t="s">
        <v>190</v>
      </c>
      <c r="C42" s="188" t="s">
        <v>189</v>
      </c>
      <c r="D42" s="233">
        <v>3</v>
      </c>
      <c r="E42" s="230">
        <v>189750.8</v>
      </c>
      <c r="F42" s="230">
        <f t="shared" si="1"/>
        <v>569252.39999999991</v>
      </c>
      <c r="G42" s="233">
        <v>80</v>
      </c>
    </row>
    <row r="43" spans="1:7" x14ac:dyDescent="0.25">
      <c r="A43" s="172" t="s">
        <v>6</v>
      </c>
      <c r="B43" s="196" t="s">
        <v>422</v>
      </c>
      <c r="C43" s="198" t="s">
        <v>17</v>
      </c>
      <c r="D43" s="232">
        <v>1</v>
      </c>
      <c r="E43" s="230">
        <v>1912000</v>
      </c>
      <c r="F43" s="230">
        <f t="shared" si="1"/>
        <v>1912000</v>
      </c>
      <c r="G43" s="235">
        <v>100</v>
      </c>
    </row>
    <row r="44" spans="1:7" x14ac:dyDescent="0.25">
      <c r="A44" s="169" t="s">
        <v>6</v>
      </c>
      <c r="B44" s="170" t="s">
        <v>422</v>
      </c>
      <c r="C44" s="169" t="s">
        <v>33</v>
      </c>
      <c r="D44" s="232">
        <v>10</v>
      </c>
      <c r="E44" s="230">
        <v>153650</v>
      </c>
      <c r="F44" s="230">
        <f t="shared" si="1"/>
        <v>1536500</v>
      </c>
      <c r="G44" s="233">
        <f>25*D44</f>
        <v>250</v>
      </c>
    </row>
    <row r="45" spans="1:7" ht="24" x14ac:dyDescent="0.25">
      <c r="A45" s="169" t="s">
        <v>6</v>
      </c>
      <c r="B45" s="170" t="s">
        <v>422</v>
      </c>
      <c r="C45" s="169" t="s">
        <v>252</v>
      </c>
      <c r="D45" s="232">
        <v>4</v>
      </c>
      <c r="E45" s="230">
        <v>287000</v>
      </c>
      <c r="F45" s="230">
        <f t="shared" si="1"/>
        <v>1148000</v>
      </c>
      <c r="G45" s="233">
        <f>12*D45</f>
        <v>48</v>
      </c>
    </row>
    <row r="46" spans="1:7" ht="24" x14ac:dyDescent="0.25">
      <c r="A46" s="169" t="s">
        <v>6</v>
      </c>
      <c r="B46" s="170" t="s">
        <v>422</v>
      </c>
      <c r="C46" s="169" t="s">
        <v>158</v>
      </c>
      <c r="D46" s="232">
        <v>100</v>
      </c>
      <c r="E46" s="230">
        <v>186583.1</v>
      </c>
      <c r="F46" s="230">
        <f t="shared" si="1"/>
        <v>18658310</v>
      </c>
      <c r="G46" s="233">
        <f>5*D46</f>
        <v>500</v>
      </c>
    </row>
    <row r="47" spans="1:7" ht="24" x14ac:dyDescent="0.25">
      <c r="A47" s="169" t="s">
        <v>6</v>
      </c>
      <c r="B47" s="170" t="s">
        <v>422</v>
      </c>
      <c r="C47" s="169" t="s">
        <v>176</v>
      </c>
      <c r="D47" s="232">
        <v>2</v>
      </c>
      <c r="E47" s="230">
        <v>73219</v>
      </c>
      <c r="F47" s="230">
        <f t="shared" si="1"/>
        <v>146438</v>
      </c>
      <c r="G47" s="234">
        <f>30*D47</f>
        <v>60</v>
      </c>
    </row>
    <row r="48" spans="1:7" ht="24" x14ac:dyDescent="0.25">
      <c r="A48" s="169" t="s">
        <v>6</v>
      </c>
      <c r="B48" s="170" t="s">
        <v>420</v>
      </c>
      <c r="C48" s="169" t="s">
        <v>252</v>
      </c>
      <c r="D48" s="232">
        <v>2</v>
      </c>
      <c r="E48" s="230">
        <v>287000</v>
      </c>
      <c r="F48" s="230">
        <f t="shared" si="1"/>
        <v>574000</v>
      </c>
      <c r="G48" s="233">
        <f>12*D48</f>
        <v>24</v>
      </c>
    </row>
    <row r="49" spans="1:7" ht="24" x14ac:dyDescent="0.25">
      <c r="A49" s="188" t="s">
        <v>6</v>
      </c>
      <c r="B49" s="188" t="s">
        <v>275</v>
      </c>
      <c r="C49" s="188" t="s">
        <v>252</v>
      </c>
      <c r="D49" s="233">
        <v>4</v>
      </c>
      <c r="E49" s="230">
        <v>287000</v>
      </c>
      <c r="F49" s="230">
        <f t="shared" si="1"/>
        <v>1148000</v>
      </c>
      <c r="G49" s="233">
        <v>15</v>
      </c>
    </row>
    <row r="50" spans="1:7" ht="24" x14ac:dyDescent="0.25">
      <c r="A50" s="169" t="s">
        <v>6</v>
      </c>
      <c r="B50" s="170" t="s">
        <v>275</v>
      </c>
      <c r="C50" s="169" t="s">
        <v>176</v>
      </c>
      <c r="D50" s="232">
        <v>2</v>
      </c>
      <c r="E50" s="230">
        <v>73219</v>
      </c>
      <c r="F50" s="230">
        <f t="shared" si="1"/>
        <v>146438</v>
      </c>
      <c r="G50" s="234">
        <f>30*D50</f>
        <v>60</v>
      </c>
    </row>
    <row r="51" spans="1:7" ht="24" x14ac:dyDescent="0.25">
      <c r="A51" s="169" t="s">
        <v>6</v>
      </c>
      <c r="B51" s="170" t="s">
        <v>434</v>
      </c>
      <c r="C51" s="169" t="s">
        <v>176</v>
      </c>
      <c r="D51" s="232">
        <v>3</v>
      </c>
      <c r="E51" s="230">
        <v>73219</v>
      </c>
      <c r="F51" s="230">
        <f t="shared" si="1"/>
        <v>219657</v>
      </c>
      <c r="G51" s="234">
        <f>30*D51</f>
        <v>90</v>
      </c>
    </row>
    <row r="52" spans="1:7" ht="24" x14ac:dyDescent="0.25">
      <c r="A52" s="169" t="s">
        <v>6</v>
      </c>
      <c r="B52" s="170" t="s">
        <v>430</v>
      </c>
      <c r="C52" s="169" t="s">
        <v>252</v>
      </c>
      <c r="D52" s="232">
        <v>1</v>
      </c>
      <c r="E52" s="230">
        <v>287000</v>
      </c>
      <c r="F52" s="230">
        <f t="shared" si="1"/>
        <v>287000</v>
      </c>
      <c r="G52" s="233">
        <f>12*D52</f>
        <v>12</v>
      </c>
    </row>
    <row r="53" spans="1:7" ht="24" x14ac:dyDescent="0.25">
      <c r="A53" s="169" t="s">
        <v>6</v>
      </c>
      <c r="B53" s="170" t="s">
        <v>430</v>
      </c>
      <c r="C53" s="169" t="s">
        <v>189</v>
      </c>
      <c r="D53" s="232">
        <v>1</v>
      </c>
      <c r="E53" s="230">
        <v>189750.8</v>
      </c>
      <c r="F53" s="230">
        <f t="shared" si="1"/>
        <v>189750.8</v>
      </c>
      <c r="G53" s="233">
        <v>12</v>
      </c>
    </row>
    <row r="54" spans="1:7" ht="24" x14ac:dyDescent="0.25">
      <c r="A54" s="169" t="s">
        <v>6</v>
      </c>
      <c r="B54" s="170" t="s">
        <v>431</v>
      </c>
      <c r="C54" s="169" t="s">
        <v>200</v>
      </c>
      <c r="D54" s="232">
        <v>1</v>
      </c>
      <c r="E54" s="230">
        <v>1400818.5</v>
      </c>
      <c r="F54" s="230">
        <f t="shared" si="1"/>
        <v>1400818.5</v>
      </c>
      <c r="G54" s="233">
        <f>15*D54</f>
        <v>15</v>
      </c>
    </row>
    <row r="55" spans="1:7" ht="24" x14ac:dyDescent="0.25">
      <c r="A55" s="169" t="s">
        <v>6</v>
      </c>
      <c r="B55" s="170" t="s">
        <v>431</v>
      </c>
      <c r="C55" s="169" t="s">
        <v>158</v>
      </c>
      <c r="D55" s="232">
        <v>25</v>
      </c>
      <c r="E55" s="230">
        <v>186583.1</v>
      </c>
      <c r="F55" s="230">
        <f t="shared" si="1"/>
        <v>4664577.5</v>
      </c>
      <c r="G55" s="233">
        <f>5*D55</f>
        <v>125</v>
      </c>
    </row>
    <row r="56" spans="1:7" ht="24" x14ac:dyDescent="0.25">
      <c r="A56" s="169" t="s">
        <v>6</v>
      </c>
      <c r="B56" s="170" t="s">
        <v>433</v>
      </c>
      <c r="C56" s="169" t="s">
        <v>252</v>
      </c>
      <c r="D56" s="232">
        <v>4</v>
      </c>
      <c r="E56" s="230">
        <v>287000</v>
      </c>
      <c r="F56" s="230">
        <f t="shared" si="1"/>
        <v>1148000</v>
      </c>
      <c r="G56" s="233">
        <f>12*D56</f>
        <v>48</v>
      </c>
    </row>
    <row r="57" spans="1:7" ht="24" x14ac:dyDescent="0.25">
      <c r="A57" s="169" t="s">
        <v>6</v>
      </c>
      <c r="B57" s="170" t="s">
        <v>433</v>
      </c>
      <c r="C57" s="169" t="s">
        <v>176</v>
      </c>
      <c r="D57" s="232">
        <v>3</v>
      </c>
      <c r="E57" s="230">
        <v>73219</v>
      </c>
      <c r="F57" s="230">
        <f t="shared" si="1"/>
        <v>219657</v>
      </c>
      <c r="G57" s="234">
        <f>30*D57</f>
        <v>90</v>
      </c>
    </row>
    <row r="58" spans="1:7" x14ac:dyDescent="0.25">
      <c r="A58" s="188" t="s">
        <v>42</v>
      </c>
      <c r="B58" s="188" t="s">
        <v>41</v>
      </c>
      <c r="C58" s="188" t="s">
        <v>38</v>
      </c>
      <c r="D58" s="233">
        <v>4</v>
      </c>
      <c r="E58" s="230">
        <v>88375.8</v>
      </c>
      <c r="F58" s="230">
        <f t="shared" si="1"/>
        <v>353503.2</v>
      </c>
      <c r="G58" s="233">
        <v>26</v>
      </c>
    </row>
    <row r="59" spans="1:7" x14ac:dyDescent="0.25">
      <c r="A59" s="169" t="s">
        <v>333</v>
      </c>
      <c r="B59" s="170" t="s">
        <v>443</v>
      </c>
      <c r="C59" s="169" t="s">
        <v>38</v>
      </c>
      <c r="D59" s="217">
        <v>1</v>
      </c>
      <c r="E59" s="230">
        <v>88375.8</v>
      </c>
      <c r="F59" s="230">
        <f t="shared" si="1"/>
        <v>88375.8</v>
      </c>
      <c r="G59" s="233">
        <v>6</v>
      </c>
    </row>
    <row r="60" spans="1:7" x14ac:dyDescent="0.25">
      <c r="A60" s="169" t="s">
        <v>333</v>
      </c>
      <c r="B60" s="170" t="s">
        <v>443</v>
      </c>
      <c r="C60" s="169" t="s">
        <v>38</v>
      </c>
      <c r="D60" s="217">
        <v>1</v>
      </c>
      <c r="E60" s="230">
        <v>88375.8</v>
      </c>
      <c r="F60" s="230">
        <f t="shared" si="1"/>
        <v>88375.8</v>
      </c>
      <c r="G60" s="233">
        <v>6</v>
      </c>
    </row>
    <row r="61" spans="1:7" ht="36" x14ac:dyDescent="0.25">
      <c r="A61" s="169" t="s">
        <v>333</v>
      </c>
      <c r="B61" s="170" t="s">
        <v>443</v>
      </c>
      <c r="C61" s="169" t="s">
        <v>145</v>
      </c>
      <c r="D61" s="217">
        <v>1</v>
      </c>
      <c r="E61" s="230">
        <v>379606.5</v>
      </c>
      <c r="F61" s="230">
        <f t="shared" si="1"/>
        <v>379606.5</v>
      </c>
      <c r="G61" s="233">
        <f>53*D61</f>
        <v>53</v>
      </c>
    </row>
    <row r="62" spans="1:7" ht="24" x14ac:dyDescent="0.25">
      <c r="A62" s="169" t="s">
        <v>333</v>
      </c>
      <c r="B62" s="170" t="s">
        <v>443</v>
      </c>
      <c r="C62" s="169" t="s">
        <v>252</v>
      </c>
      <c r="D62" s="217">
        <v>1</v>
      </c>
      <c r="E62" s="230">
        <v>287000</v>
      </c>
      <c r="F62" s="230">
        <f t="shared" si="1"/>
        <v>287000</v>
      </c>
      <c r="G62" s="233">
        <f>12*D62</f>
        <v>12</v>
      </c>
    </row>
    <row r="63" spans="1:7" ht="24" x14ac:dyDescent="0.25">
      <c r="A63" s="169" t="s">
        <v>333</v>
      </c>
      <c r="B63" s="170" t="s">
        <v>443</v>
      </c>
      <c r="C63" s="169" t="s">
        <v>176</v>
      </c>
      <c r="D63" s="217">
        <v>1</v>
      </c>
      <c r="E63" s="230">
        <v>73219</v>
      </c>
      <c r="F63" s="230">
        <f t="shared" si="1"/>
        <v>73219</v>
      </c>
      <c r="G63" s="234">
        <f>30*D63</f>
        <v>30</v>
      </c>
    </row>
    <row r="64" spans="1:7" x14ac:dyDescent="0.25">
      <c r="A64" s="169" t="s">
        <v>333</v>
      </c>
      <c r="B64" s="170" t="s">
        <v>73</v>
      </c>
      <c r="C64" s="169" t="s">
        <v>38</v>
      </c>
      <c r="D64" s="217">
        <v>1</v>
      </c>
      <c r="E64" s="230">
        <v>88375.8</v>
      </c>
      <c r="F64" s="230">
        <f t="shared" si="1"/>
        <v>88375.8</v>
      </c>
      <c r="G64" s="233">
        <v>6</v>
      </c>
    </row>
    <row r="65" spans="1:7" ht="36" x14ac:dyDescent="0.25">
      <c r="A65" s="169" t="s">
        <v>333</v>
      </c>
      <c r="B65" s="170" t="s">
        <v>73</v>
      </c>
      <c r="C65" s="169" t="s">
        <v>145</v>
      </c>
      <c r="D65" s="232">
        <v>1</v>
      </c>
      <c r="E65" s="230">
        <v>379606.5</v>
      </c>
      <c r="F65" s="230">
        <f t="shared" si="1"/>
        <v>379606.5</v>
      </c>
      <c r="G65" s="233">
        <f>53*D65</f>
        <v>53</v>
      </c>
    </row>
    <row r="66" spans="1:7" ht="24" x14ac:dyDescent="0.25">
      <c r="A66" s="169" t="s">
        <v>333</v>
      </c>
      <c r="B66" s="170" t="s">
        <v>73</v>
      </c>
      <c r="C66" s="169" t="s">
        <v>200</v>
      </c>
      <c r="D66" s="232">
        <v>1</v>
      </c>
      <c r="E66" s="230">
        <v>1400818.5</v>
      </c>
      <c r="F66" s="230">
        <f t="shared" si="1"/>
        <v>1400818.5</v>
      </c>
      <c r="G66" s="233">
        <f>15*D66</f>
        <v>15</v>
      </c>
    </row>
    <row r="67" spans="1:7" ht="24" x14ac:dyDescent="0.25">
      <c r="A67" s="169" t="s">
        <v>333</v>
      </c>
      <c r="B67" s="170" t="s">
        <v>73</v>
      </c>
      <c r="C67" s="169" t="s">
        <v>252</v>
      </c>
      <c r="D67" s="232">
        <v>1</v>
      </c>
      <c r="E67" s="230">
        <v>287000</v>
      </c>
      <c r="F67" s="230">
        <f t="shared" ref="F67:F98" si="2">+E67*D67</f>
        <v>287000</v>
      </c>
      <c r="G67" s="233">
        <f>12*D67</f>
        <v>12</v>
      </c>
    </row>
    <row r="68" spans="1:7" ht="24" x14ac:dyDescent="0.25">
      <c r="A68" s="169" t="s">
        <v>333</v>
      </c>
      <c r="B68" s="170" t="s">
        <v>73</v>
      </c>
      <c r="C68" s="169" t="s">
        <v>158</v>
      </c>
      <c r="D68" s="232">
        <v>25</v>
      </c>
      <c r="E68" s="230">
        <v>186583.1</v>
      </c>
      <c r="F68" s="230">
        <f t="shared" si="2"/>
        <v>4664577.5</v>
      </c>
      <c r="G68" s="233">
        <f>5*D68</f>
        <v>125</v>
      </c>
    </row>
    <row r="69" spans="1:7" ht="24" x14ac:dyDescent="0.25">
      <c r="A69" s="169" t="s">
        <v>333</v>
      </c>
      <c r="B69" s="170" t="s">
        <v>73</v>
      </c>
      <c r="C69" s="169" t="s">
        <v>176</v>
      </c>
      <c r="D69" s="232">
        <v>1</v>
      </c>
      <c r="E69" s="230">
        <v>73219</v>
      </c>
      <c r="F69" s="230">
        <f t="shared" si="2"/>
        <v>73219</v>
      </c>
      <c r="G69" s="234">
        <f>30*D69</f>
        <v>30</v>
      </c>
    </row>
    <row r="70" spans="1:7" x14ac:dyDescent="0.25">
      <c r="A70" s="169" t="s">
        <v>333</v>
      </c>
      <c r="B70" s="170" t="s">
        <v>237</v>
      </c>
      <c r="C70" s="169" t="s">
        <v>38</v>
      </c>
      <c r="D70" s="232">
        <v>1</v>
      </c>
      <c r="E70" s="230">
        <v>88375.8</v>
      </c>
      <c r="F70" s="230">
        <f t="shared" si="2"/>
        <v>88375.8</v>
      </c>
      <c r="G70" s="233">
        <v>6</v>
      </c>
    </row>
    <row r="71" spans="1:7" ht="36" x14ac:dyDescent="0.25">
      <c r="A71" s="169" t="s">
        <v>333</v>
      </c>
      <c r="B71" s="170" t="s">
        <v>237</v>
      </c>
      <c r="C71" s="169" t="s">
        <v>145</v>
      </c>
      <c r="D71" s="232">
        <v>1</v>
      </c>
      <c r="E71" s="230">
        <v>379606.5</v>
      </c>
      <c r="F71" s="230">
        <f t="shared" si="2"/>
        <v>379606.5</v>
      </c>
      <c r="G71" s="233">
        <f>53*D71</f>
        <v>53</v>
      </c>
    </row>
    <row r="72" spans="1:7" x14ac:dyDescent="0.25">
      <c r="A72" s="169" t="s">
        <v>333</v>
      </c>
      <c r="B72" s="170" t="s">
        <v>237</v>
      </c>
      <c r="C72" s="169" t="s">
        <v>225</v>
      </c>
      <c r="D72" s="232">
        <v>3</v>
      </c>
      <c r="E72" s="230">
        <v>730300</v>
      </c>
      <c r="F72" s="230">
        <f t="shared" si="2"/>
        <v>2190900</v>
      </c>
      <c r="G72" s="233">
        <f>20*D72</f>
        <v>60</v>
      </c>
    </row>
    <row r="73" spans="1:7" x14ac:dyDescent="0.25">
      <c r="A73" s="169" t="s">
        <v>333</v>
      </c>
      <c r="B73" s="170" t="s">
        <v>237</v>
      </c>
      <c r="C73" s="169" t="s">
        <v>225</v>
      </c>
      <c r="D73" s="232">
        <v>3</v>
      </c>
      <c r="E73" s="230">
        <v>730300</v>
      </c>
      <c r="F73" s="230">
        <f t="shared" si="2"/>
        <v>2190900</v>
      </c>
      <c r="G73" s="233">
        <f>20*D73</f>
        <v>60</v>
      </c>
    </row>
    <row r="74" spans="1:7" ht="24" x14ac:dyDescent="0.25">
      <c r="A74" s="169" t="s">
        <v>333</v>
      </c>
      <c r="B74" s="170" t="s">
        <v>237</v>
      </c>
      <c r="C74" s="169" t="s">
        <v>252</v>
      </c>
      <c r="D74" s="232">
        <v>1</v>
      </c>
      <c r="E74" s="230">
        <v>287000</v>
      </c>
      <c r="F74" s="230">
        <f t="shared" si="2"/>
        <v>287000</v>
      </c>
      <c r="G74" s="233">
        <f>12*D74</f>
        <v>12</v>
      </c>
    </row>
    <row r="75" spans="1:7" ht="24" x14ac:dyDescent="0.25">
      <c r="A75" s="169" t="s">
        <v>333</v>
      </c>
      <c r="B75" s="170" t="s">
        <v>237</v>
      </c>
      <c r="C75" s="169" t="s">
        <v>15</v>
      </c>
      <c r="D75" s="232">
        <v>2</v>
      </c>
      <c r="E75" s="230">
        <v>775000</v>
      </c>
      <c r="F75" s="230">
        <f t="shared" si="2"/>
        <v>1550000</v>
      </c>
      <c r="G75" s="232">
        <f>25*D75</f>
        <v>50</v>
      </c>
    </row>
    <row r="76" spans="1:7" ht="24" x14ac:dyDescent="0.25">
      <c r="A76" s="169" t="s">
        <v>333</v>
      </c>
      <c r="B76" s="170" t="s">
        <v>237</v>
      </c>
      <c r="C76" s="169" t="s">
        <v>176</v>
      </c>
      <c r="D76" s="232">
        <v>1</v>
      </c>
      <c r="E76" s="230">
        <v>73219</v>
      </c>
      <c r="F76" s="230">
        <f t="shared" si="2"/>
        <v>73219</v>
      </c>
      <c r="G76" s="234">
        <f>30*D76</f>
        <v>30</v>
      </c>
    </row>
    <row r="77" spans="1:7" x14ac:dyDescent="0.25">
      <c r="A77" s="169" t="s">
        <v>333</v>
      </c>
      <c r="B77" s="170" t="s">
        <v>451</v>
      </c>
      <c r="C77" s="169" t="s">
        <v>38</v>
      </c>
      <c r="D77" s="232">
        <v>1</v>
      </c>
      <c r="E77" s="230">
        <v>88375.8</v>
      </c>
      <c r="F77" s="230">
        <f t="shared" si="2"/>
        <v>88375.8</v>
      </c>
      <c r="G77" s="233">
        <v>6</v>
      </c>
    </row>
    <row r="78" spans="1:7" ht="36" x14ac:dyDescent="0.25">
      <c r="A78" s="169" t="s">
        <v>333</v>
      </c>
      <c r="B78" s="170" t="s">
        <v>451</v>
      </c>
      <c r="C78" s="169" t="s">
        <v>145</v>
      </c>
      <c r="D78" s="232">
        <v>1</v>
      </c>
      <c r="E78" s="230">
        <v>379606.5</v>
      </c>
      <c r="F78" s="230">
        <f t="shared" si="2"/>
        <v>379606.5</v>
      </c>
      <c r="G78" s="233">
        <f>53*D78</f>
        <v>53</v>
      </c>
    </row>
    <row r="79" spans="1:7" ht="24" x14ac:dyDescent="0.25">
      <c r="A79" s="169" t="s">
        <v>333</v>
      </c>
      <c r="B79" s="170" t="s">
        <v>451</v>
      </c>
      <c r="C79" s="169" t="s">
        <v>15</v>
      </c>
      <c r="D79" s="232">
        <v>1</v>
      </c>
      <c r="E79" s="230">
        <v>775000</v>
      </c>
      <c r="F79" s="230">
        <f t="shared" si="2"/>
        <v>775000</v>
      </c>
      <c r="G79" s="232">
        <f>25*D79</f>
        <v>25</v>
      </c>
    </row>
    <row r="80" spans="1:7" ht="24" x14ac:dyDescent="0.25">
      <c r="A80" s="169" t="s">
        <v>333</v>
      </c>
      <c r="B80" s="170" t="s">
        <v>451</v>
      </c>
      <c r="C80" s="169" t="s">
        <v>176</v>
      </c>
      <c r="D80" s="232">
        <v>1</v>
      </c>
      <c r="E80" s="230">
        <v>73219</v>
      </c>
      <c r="F80" s="230">
        <f t="shared" si="2"/>
        <v>73219</v>
      </c>
      <c r="G80" s="234">
        <f>30*D80</f>
        <v>30</v>
      </c>
    </row>
    <row r="81" spans="1:7" x14ac:dyDescent="0.25">
      <c r="A81" s="169" t="s">
        <v>333</v>
      </c>
      <c r="B81" s="170" t="s">
        <v>455</v>
      </c>
      <c r="C81" s="169" t="s">
        <v>38</v>
      </c>
      <c r="D81" s="232">
        <v>1</v>
      </c>
      <c r="E81" s="230">
        <v>88375.8</v>
      </c>
      <c r="F81" s="230">
        <f t="shared" si="2"/>
        <v>88375.8</v>
      </c>
      <c r="G81" s="233">
        <v>6</v>
      </c>
    </row>
    <row r="82" spans="1:7" ht="36" x14ac:dyDescent="0.25">
      <c r="A82" s="169" t="s">
        <v>333</v>
      </c>
      <c r="B82" s="170" t="s">
        <v>455</v>
      </c>
      <c r="C82" s="169" t="s">
        <v>145</v>
      </c>
      <c r="D82" s="232">
        <v>1</v>
      </c>
      <c r="E82" s="230">
        <v>379606.5</v>
      </c>
      <c r="F82" s="230">
        <f t="shared" si="2"/>
        <v>379606.5</v>
      </c>
      <c r="G82" s="233">
        <f>53*D82</f>
        <v>53</v>
      </c>
    </row>
    <row r="83" spans="1:7" ht="24" x14ac:dyDescent="0.25">
      <c r="A83" s="169" t="s">
        <v>333</v>
      </c>
      <c r="B83" s="170" t="s">
        <v>455</v>
      </c>
      <c r="C83" s="169" t="s">
        <v>200</v>
      </c>
      <c r="D83" s="232">
        <v>1</v>
      </c>
      <c r="E83" s="230">
        <v>1400818.5</v>
      </c>
      <c r="F83" s="230">
        <f t="shared" si="2"/>
        <v>1400818.5</v>
      </c>
      <c r="G83" s="233">
        <f>15*D83</f>
        <v>15</v>
      </c>
    </row>
    <row r="84" spans="1:7" ht="24" x14ac:dyDescent="0.25">
      <c r="A84" s="169" t="s">
        <v>333</v>
      </c>
      <c r="B84" s="170" t="s">
        <v>455</v>
      </c>
      <c r="C84" s="169" t="s">
        <v>252</v>
      </c>
      <c r="D84" s="232">
        <v>1</v>
      </c>
      <c r="E84" s="230">
        <v>287000</v>
      </c>
      <c r="F84" s="230">
        <f t="shared" si="2"/>
        <v>287000</v>
      </c>
      <c r="G84" s="233">
        <f>12*D84</f>
        <v>12</v>
      </c>
    </row>
    <row r="85" spans="1:7" ht="24" x14ac:dyDescent="0.25">
      <c r="A85" s="169" t="s">
        <v>333</v>
      </c>
      <c r="B85" s="170" t="s">
        <v>455</v>
      </c>
      <c r="C85" s="169" t="s">
        <v>176</v>
      </c>
      <c r="D85" s="232">
        <v>1</v>
      </c>
      <c r="E85" s="230">
        <v>73219</v>
      </c>
      <c r="F85" s="230">
        <f t="shared" si="2"/>
        <v>73219</v>
      </c>
      <c r="G85" s="234">
        <f>30*D85</f>
        <v>30</v>
      </c>
    </row>
    <row r="86" spans="1:7" x14ac:dyDescent="0.25">
      <c r="A86" s="169" t="s">
        <v>333</v>
      </c>
      <c r="B86" s="170" t="s">
        <v>453</v>
      </c>
      <c r="C86" s="169" t="s">
        <v>38</v>
      </c>
      <c r="D86" s="232">
        <v>1</v>
      </c>
      <c r="E86" s="230">
        <v>88375.8</v>
      </c>
      <c r="F86" s="230">
        <f t="shared" si="2"/>
        <v>88375.8</v>
      </c>
      <c r="G86" s="233">
        <v>6</v>
      </c>
    </row>
    <row r="87" spans="1:7" ht="36" x14ac:dyDescent="0.25">
      <c r="A87" s="169" t="s">
        <v>333</v>
      </c>
      <c r="B87" s="170" t="s">
        <v>453</v>
      </c>
      <c r="C87" s="169" t="s">
        <v>145</v>
      </c>
      <c r="D87" s="232">
        <v>1</v>
      </c>
      <c r="E87" s="230">
        <v>379606.5</v>
      </c>
      <c r="F87" s="230">
        <f t="shared" si="2"/>
        <v>379606.5</v>
      </c>
      <c r="G87" s="233">
        <f>53*D87</f>
        <v>53</v>
      </c>
    </row>
    <row r="88" spans="1:7" ht="24" x14ac:dyDescent="0.25">
      <c r="A88" s="169" t="s">
        <v>333</v>
      </c>
      <c r="B88" s="170" t="s">
        <v>453</v>
      </c>
      <c r="C88" s="169" t="s">
        <v>252</v>
      </c>
      <c r="D88" s="232">
        <v>1</v>
      </c>
      <c r="E88" s="230">
        <v>287000</v>
      </c>
      <c r="F88" s="230">
        <f t="shared" si="2"/>
        <v>287000</v>
      </c>
      <c r="G88" s="233">
        <f>12*D88</f>
        <v>12</v>
      </c>
    </row>
    <row r="89" spans="1:7" x14ac:dyDescent="0.25">
      <c r="A89" s="169" t="s">
        <v>333</v>
      </c>
      <c r="B89" s="170" t="s">
        <v>454</v>
      </c>
      <c r="C89" s="169" t="s">
        <v>38</v>
      </c>
      <c r="D89" s="232">
        <v>1</v>
      </c>
      <c r="E89" s="230">
        <v>88375.8</v>
      </c>
      <c r="F89" s="230">
        <f t="shared" si="2"/>
        <v>88375.8</v>
      </c>
      <c r="G89" s="233">
        <v>6</v>
      </c>
    </row>
    <row r="90" spans="1:7" ht="36" x14ac:dyDescent="0.25">
      <c r="A90" s="169" t="s">
        <v>333</v>
      </c>
      <c r="B90" s="170" t="s">
        <v>454</v>
      </c>
      <c r="C90" s="169" t="s">
        <v>145</v>
      </c>
      <c r="D90" s="232">
        <v>1</v>
      </c>
      <c r="E90" s="230">
        <v>379606.5</v>
      </c>
      <c r="F90" s="230">
        <f t="shared" si="2"/>
        <v>379606.5</v>
      </c>
      <c r="G90" s="233">
        <f>53*D90</f>
        <v>53</v>
      </c>
    </row>
    <row r="91" spans="1:7" ht="24" x14ac:dyDescent="0.25">
      <c r="A91" s="169" t="s">
        <v>333</v>
      </c>
      <c r="B91" s="170" t="s">
        <v>454</v>
      </c>
      <c r="C91" s="169" t="s">
        <v>252</v>
      </c>
      <c r="D91" s="232">
        <v>1</v>
      </c>
      <c r="E91" s="230">
        <v>287000</v>
      </c>
      <c r="F91" s="230">
        <f t="shared" si="2"/>
        <v>287000</v>
      </c>
      <c r="G91" s="233">
        <f>12*D91</f>
        <v>12</v>
      </c>
    </row>
    <row r="92" spans="1:7" ht="24" x14ac:dyDescent="0.25">
      <c r="A92" s="169" t="s">
        <v>333</v>
      </c>
      <c r="B92" s="170" t="s">
        <v>454</v>
      </c>
      <c r="C92" s="169" t="s">
        <v>176</v>
      </c>
      <c r="D92" s="232">
        <v>1</v>
      </c>
      <c r="E92" s="230">
        <v>73219</v>
      </c>
      <c r="F92" s="230">
        <f t="shared" si="2"/>
        <v>73219</v>
      </c>
      <c r="G92" s="234">
        <f>30*D92</f>
        <v>30</v>
      </c>
    </row>
    <row r="93" spans="1:7" x14ac:dyDescent="0.25">
      <c r="A93" s="169" t="s">
        <v>333</v>
      </c>
      <c r="B93" s="170" t="s">
        <v>441</v>
      </c>
      <c r="C93" s="169" t="s">
        <v>33</v>
      </c>
      <c r="D93" s="232">
        <v>1</v>
      </c>
      <c r="E93" s="230">
        <v>153650</v>
      </c>
      <c r="F93" s="230">
        <f t="shared" si="2"/>
        <v>153650</v>
      </c>
      <c r="G93" s="233">
        <f>25*D93</f>
        <v>25</v>
      </c>
    </row>
    <row r="94" spans="1:7" x14ac:dyDescent="0.25">
      <c r="A94" s="169" t="s">
        <v>333</v>
      </c>
      <c r="B94" s="170" t="s">
        <v>441</v>
      </c>
      <c r="C94" s="169" t="s">
        <v>38</v>
      </c>
      <c r="D94" s="232">
        <v>1</v>
      </c>
      <c r="E94" s="230">
        <v>88375.8</v>
      </c>
      <c r="F94" s="230">
        <f t="shared" si="2"/>
        <v>88375.8</v>
      </c>
      <c r="G94" s="233">
        <v>6</v>
      </c>
    </row>
    <row r="95" spans="1:7" ht="36" x14ac:dyDescent="0.25">
      <c r="A95" s="169" t="s">
        <v>333</v>
      </c>
      <c r="B95" s="170" t="s">
        <v>441</v>
      </c>
      <c r="C95" s="169" t="s">
        <v>145</v>
      </c>
      <c r="D95" s="232">
        <v>1</v>
      </c>
      <c r="E95" s="230">
        <v>379606.5</v>
      </c>
      <c r="F95" s="230">
        <f t="shared" si="2"/>
        <v>379606.5</v>
      </c>
      <c r="G95" s="233">
        <f>53*D95</f>
        <v>53</v>
      </c>
    </row>
    <row r="96" spans="1:7" ht="24" x14ac:dyDescent="0.25">
      <c r="A96" s="169" t="s">
        <v>333</v>
      </c>
      <c r="B96" s="170" t="s">
        <v>441</v>
      </c>
      <c r="C96" s="169" t="s">
        <v>200</v>
      </c>
      <c r="D96" s="232">
        <v>1</v>
      </c>
      <c r="E96" s="230">
        <v>1400818.5</v>
      </c>
      <c r="F96" s="230">
        <f t="shared" si="2"/>
        <v>1400818.5</v>
      </c>
      <c r="G96" s="233">
        <f>15*D96</f>
        <v>15</v>
      </c>
    </row>
    <row r="97" spans="1:7" ht="24" x14ac:dyDescent="0.25">
      <c r="A97" s="169" t="s">
        <v>333</v>
      </c>
      <c r="B97" s="170" t="s">
        <v>441</v>
      </c>
      <c r="C97" s="169" t="s">
        <v>252</v>
      </c>
      <c r="D97" s="232">
        <v>1</v>
      </c>
      <c r="E97" s="230">
        <v>287000</v>
      </c>
      <c r="F97" s="230">
        <f t="shared" si="2"/>
        <v>287000</v>
      </c>
      <c r="G97" s="233">
        <f>12*D97</f>
        <v>12</v>
      </c>
    </row>
    <row r="98" spans="1:7" ht="24" x14ac:dyDescent="0.25">
      <c r="A98" s="169" t="s">
        <v>333</v>
      </c>
      <c r="B98" s="170" t="s">
        <v>441</v>
      </c>
      <c r="C98" s="169" t="s">
        <v>176</v>
      </c>
      <c r="D98" s="232">
        <v>1</v>
      </c>
      <c r="E98" s="230">
        <v>73219</v>
      </c>
      <c r="F98" s="230">
        <f t="shared" si="2"/>
        <v>73219</v>
      </c>
      <c r="G98" s="234">
        <f>30*D98</f>
        <v>30</v>
      </c>
    </row>
    <row r="99" spans="1:7" x14ac:dyDescent="0.25">
      <c r="A99" s="169" t="s">
        <v>333</v>
      </c>
      <c r="B99" s="170" t="s">
        <v>41</v>
      </c>
      <c r="C99" s="169" t="s">
        <v>38</v>
      </c>
      <c r="D99" s="232">
        <v>1</v>
      </c>
      <c r="E99" s="230">
        <v>88375.8</v>
      </c>
      <c r="F99" s="230">
        <f t="shared" ref="F99:F130" si="3">+E99*D99</f>
        <v>88375.8</v>
      </c>
      <c r="G99" s="233">
        <v>6</v>
      </c>
    </row>
    <row r="100" spans="1:7" ht="24" x14ac:dyDescent="0.25">
      <c r="A100" s="169" t="s">
        <v>333</v>
      </c>
      <c r="B100" s="170" t="s">
        <v>41</v>
      </c>
      <c r="C100" s="169" t="s">
        <v>252</v>
      </c>
      <c r="D100" s="232">
        <v>1</v>
      </c>
      <c r="E100" s="230">
        <v>287000</v>
      </c>
      <c r="F100" s="230">
        <f t="shared" si="3"/>
        <v>287000</v>
      </c>
      <c r="G100" s="233">
        <f>12*D100</f>
        <v>12</v>
      </c>
    </row>
    <row r="101" spans="1:7" ht="24" x14ac:dyDescent="0.25">
      <c r="A101" s="169" t="s">
        <v>333</v>
      </c>
      <c r="B101" s="170" t="s">
        <v>41</v>
      </c>
      <c r="C101" s="169" t="s">
        <v>176</v>
      </c>
      <c r="D101" s="232">
        <v>1</v>
      </c>
      <c r="E101" s="230">
        <v>73219</v>
      </c>
      <c r="F101" s="230">
        <f t="shared" si="3"/>
        <v>73219</v>
      </c>
      <c r="G101" s="234">
        <f>30*D101</f>
        <v>30</v>
      </c>
    </row>
    <row r="102" spans="1:7" x14ac:dyDescent="0.25">
      <c r="A102" s="169" t="s">
        <v>45</v>
      </c>
      <c r="B102" s="170" t="s">
        <v>573</v>
      </c>
      <c r="C102" s="169" t="s">
        <v>33</v>
      </c>
      <c r="D102" s="217">
        <v>1</v>
      </c>
      <c r="E102" s="230">
        <v>153650</v>
      </c>
      <c r="F102" s="230">
        <f t="shared" si="3"/>
        <v>153650</v>
      </c>
      <c r="G102" s="233">
        <f>25*D102</f>
        <v>25</v>
      </c>
    </row>
    <row r="103" spans="1:7" ht="24" x14ac:dyDescent="0.25">
      <c r="A103" s="169" t="s">
        <v>45</v>
      </c>
      <c r="B103" s="170" t="s">
        <v>573</v>
      </c>
      <c r="C103" s="169" t="s">
        <v>200</v>
      </c>
      <c r="D103" s="217">
        <v>1</v>
      </c>
      <c r="E103" s="230">
        <v>1400818.5</v>
      </c>
      <c r="F103" s="230">
        <f t="shared" si="3"/>
        <v>1400818.5</v>
      </c>
      <c r="G103" s="233">
        <f>15*D103</f>
        <v>15</v>
      </c>
    </row>
    <row r="104" spans="1:7" ht="24" x14ac:dyDescent="0.25">
      <c r="A104" s="169" t="s">
        <v>45</v>
      </c>
      <c r="B104" s="170" t="s">
        <v>573</v>
      </c>
      <c r="C104" s="169" t="s">
        <v>158</v>
      </c>
      <c r="D104" s="217">
        <v>25</v>
      </c>
      <c r="E104" s="230">
        <v>186583.1</v>
      </c>
      <c r="F104" s="230">
        <f t="shared" si="3"/>
        <v>4664577.5</v>
      </c>
      <c r="G104" s="233">
        <f>5*D104</f>
        <v>125</v>
      </c>
    </row>
    <row r="105" spans="1:7" ht="24" x14ac:dyDescent="0.25">
      <c r="A105" s="169" t="s">
        <v>45</v>
      </c>
      <c r="B105" s="170" t="s">
        <v>573</v>
      </c>
      <c r="C105" s="169" t="s">
        <v>176</v>
      </c>
      <c r="D105" s="217">
        <v>1</v>
      </c>
      <c r="E105" s="230">
        <v>73219</v>
      </c>
      <c r="F105" s="230">
        <f t="shared" si="3"/>
        <v>73219</v>
      </c>
      <c r="G105" s="234">
        <f>30*D105</f>
        <v>30</v>
      </c>
    </row>
    <row r="106" spans="1:7" x14ac:dyDescent="0.25">
      <c r="A106" s="169" t="s">
        <v>45</v>
      </c>
      <c r="B106" s="170" t="s">
        <v>45</v>
      </c>
      <c r="C106" s="169" t="s">
        <v>33</v>
      </c>
      <c r="D106" s="232">
        <v>1</v>
      </c>
      <c r="E106" s="230">
        <v>153650</v>
      </c>
      <c r="F106" s="230">
        <f t="shared" si="3"/>
        <v>153650</v>
      </c>
      <c r="G106" s="233">
        <f>25*D106</f>
        <v>25</v>
      </c>
    </row>
    <row r="107" spans="1:7" x14ac:dyDescent="0.25">
      <c r="A107" s="188" t="s">
        <v>45</v>
      </c>
      <c r="B107" s="188" t="s">
        <v>45</v>
      </c>
      <c r="C107" s="188" t="s">
        <v>38</v>
      </c>
      <c r="D107" s="233">
        <v>8</v>
      </c>
      <c r="E107" s="230">
        <v>88375.8</v>
      </c>
      <c r="F107" s="230">
        <f t="shared" si="3"/>
        <v>707006.4</v>
      </c>
      <c r="G107" s="233">
        <v>26</v>
      </c>
    </row>
    <row r="108" spans="1:7" ht="24" x14ac:dyDescent="0.25">
      <c r="A108" s="169" t="s">
        <v>45</v>
      </c>
      <c r="B108" s="170" t="s">
        <v>45</v>
      </c>
      <c r="C108" s="169" t="s">
        <v>200</v>
      </c>
      <c r="D108" s="232">
        <v>1</v>
      </c>
      <c r="E108" s="230">
        <v>1400818.5</v>
      </c>
      <c r="F108" s="230">
        <f t="shared" si="3"/>
        <v>1400818.5</v>
      </c>
      <c r="G108" s="233">
        <f>15*D108</f>
        <v>15</v>
      </c>
    </row>
    <row r="109" spans="1:7" ht="24" x14ac:dyDescent="0.25">
      <c r="A109" s="169" t="s">
        <v>45</v>
      </c>
      <c r="B109" s="188" t="s">
        <v>45</v>
      </c>
      <c r="C109" s="188" t="s">
        <v>158</v>
      </c>
      <c r="D109" s="233">
        <v>100</v>
      </c>
      <c r="E109" s="230">
        <v>186583.1</v>
      </c>
      <c r="F109" s="230">
        <f t="shared" si="3"/>
        <v>18658310</v>
      </c>
      <c r="G109" s="233">
        <v>500</v>
      </c>
    </row>
    <row r="110" spans="1:7" ht="24" x14ac:dyDescent="0.25">
      <c r="A110" s="169" t="s">
        <v>45</v>
      </c>
      <c r="B110" s="170" t="s">
        <v>45</v>
      </c>
      <c r="C110" s="169" t="s">
        <v>176</v>
      </c>
      <c r="D110" s="232">
        <v>1</v>
      </c>
      <c r="E110" s="230">
        <v>73219</v>
      </c>
      <c r="F110" s="230">
        <f t="shared" si="3"/>
        <v>73219</v>
      </c>
      <c r="G110" s="234">
        <f>30*D110</f>
        <v>30</v>
      </c>
    </row>
    <row r="111" spans="1:7" ht="24" x14ac:dyDescent="0.25">
      <c r="A111" s="169" t="s">
        <v>45</v>
      </c>
      <c r="B111" s="170" t="s">
        <v>581</v>
      </c>
      <c r="C111" s="169" t="s">
        <v>200</v>
      </c>
      <c r="D111" s="232">
        <v>1</v>
      </c>
      <c r="E111" s="236"/>
      <c r="F111" s="236"/>
      <c r="G111" s="236"/>
    </row>
    <row r="112" spans="1:7" ht="24" x14ac:dyDescent="0.25">
      <c r="A112" s="188" t="s">
        <v>45</v>
      </c>
      <c r="B112" s="188" t="s">
        <v>331</v>
      </c>
      <c r="C112" s="188" t="s">
        <v>200</v>
      </c>
      <c r="D112" s="233">
        <v>2</v>
      </c>
      <c r="E112" s="230">
        <v>1400818.5</v>
      </c>
      <c r="F112" s="230">
        <f t="shared" ref="F112:F175" si="4">+E112*D112</f>
        <v>2801637</v>
      </c>
      <c r="G112" s="233">
        <v>12</v>
      </c>
    </row>
    <row r="113" spans="1:7" ht="24" x14ac:dyDescent="0.25">
      <c r="A113" s="169" t="s">
        <v>45</v>
      </c>
      <c r="B113" s="178" t="s">
        <v>331</v>
      </c>
      <c r="C113" s="169" t="s">
        <v>176</v>
      </c>
      <c r="D113" s="232">
        <v>1</v>
      </c>
      <c r="E113" s="230">
        <v>73219</v>
      </c>
      <c r="F113" s="230">
        <f t="shared" si="4"/>
        <v>73219</v>
      </c>
      <c r="G113" s="234">
        <f>30*D113</f>
        <v>30</v>
      </c>
    </row>
    <row r="114" spans="1:7" ht="24" x14ac:dyDescent="0.25">
      <c r="A114" s="172" t="s">
        <v>45</v>
      </c>
      <c r="B114" s="170" t="s">
        <v>577</v>
      </c>
      <c r="C114" s="169" t="s">
        <v>252</v>
      </c>
      <c r="D114" s="232">
        <v>1</v>
      </c>
      <c r="E114" s="230">
        <v>287000</v>
      </c>
      <c r="F114" s="230">
        <f t="shared" si="4"/>
        <v>287000</v>
      </c>
      <c r="G114" s="233">
        <f>12*D114</f>
        <v>12</v>
      </c>
    </row>
    <row r="115" spans="1:7" ht="24" x14ac:dyDescent="0.25">
      <c r="A115" s="172" t="s">
        <v>45</v>
      </c>
      <c r="B115" s="170" t="s">
        <v>582</v>
      </c>
      <c r="C115" s="169" t="s">
        <v>200</v>
      </c>
      <c r="D115" s="232">
        <v>1</v>
      </c>
      <c r="E115" s="230">
        <v>1400818.5</v>
      </c>
      <c r="F115" s="230">
        <f t="shared" si="4"/>
        <v>1400818.5</v>
      </c>
      <c r="G115" s="233">
        <f t="shared" ref="G115:G123" si="5">15*D115</f>
        <v>15</v>
      </c>
    </row>
    <row r="116" spans="1:7" ht="24" x14ac:dyDescent="0.25">
      <c r="A116" s="169" t="s">
        <v>45</v>
      </c>
      <c r="B116" s="170" t="s">
        <v>584</v>
      </c>
      <c r="C116" s="169" t="s">
        <v>200</v>
      </c>
      <c r="D116" s="232">
        <v>1</v>
      </c>
      <c r="E116" s="230">
        <v>1400818.5</v>
      </c>
      <c r="F116" s="230">
        <f t="shared" si="4"/>
        <v>1400818.5</v>
      </c>
      <c r="G116" s="233">
        <f t="shared" si="5"/>
        <v>15</v>
      </c>
    </row>
    <row r="117" spans="1:7" ht="24" x14ac:dyDescent="0.25">
      <c r="A117" s="169" t="s">
        <v>45</v>
      </c>
      <c r="B117" s="170" t="s">
        <v>583</v>
      </c>
      <c r="C117" s="169" t="s">
        <v>200</v>
      </c>
      <c r="D117" s="232">
        <v>1</v>
      </c>
      <c r="E117" s="230">
        <v>1400818.5</v>
      </c>
      <c r="F117" s="230">
        <f t="shared" si="4"/>
        <v>1400818.5</v>
      </c>
      <c r="G117" s="233">
        <f t="shared" si="5"/>
        <v>15</v>
      </c>
    </row>
    <row r="118" spans="1:7" ht="24" x14ac:dyDescent="0.25">
      <c r="A118" s="169" t="s">
        <v>45</v>
      </c>
      <c r="B118" s="170" t="s">
        <v>590</v>
      </c>
      <c r="C118" s="169" t="s">
        <v>200</v>
      </c>
      <c r="D118" s="232">
        <v>1</v>
      </c>
      <c r="E118" s="230">
        <v>1400818.5</v>
      </c>
      <c r="F118" s="230">
        <f t="shared" si="4"/>
        <v>1400818.5</v>
      </c>
      <c r="G118" s="233">
        <f t="shared" si="5"/>
        <v>15</v>
      </c>
    </row>
    <row r="119" spans="1:7" ht="24" x14ac:dyDescent="0.25">
      <c r="A119" s="169" t="s">
        <v>45</v>
      </c>
      <c r="B119" s="170" t="s">
        <v>578</v>
      </c>
      <c r="C119" s="169" t="s">
        <v>200</v>
      </c>
      <c r="D119" s="232">
        <v>1</v>
      </c>
      <c r="E119" s="230">
        <v>1400818.5</v>
      </c>
      <c r="F119" s="230">
        <f t="shared" si="4"/>
        <v>1400818.5</v>
      </c>
      <c r="G119" s="233">
        <f t="shared" si="5"/>
        <v>15</v>
      </c>
    </row>
    <row r="120" spans="1:7" ht="24" x14ac:dyDescent="0.25">
      <c r="A120" s="169" t="s">
        <v>45</v>
      </c>
      <c r="B120" s="170" t="s">
        <v>591</v>
      </c>
      <c r="C120" s="169" t="s">
        <v>200</v>
      </c>
      <c r="D120" s="232">
        <v>1</v>
      </c>
      <c r="E120" s="230">
        <v>1400818.5</v>
      </c>
      <c r="F120" s="230">
        <f t="shared" si="4"/>
        <v>1400818.5</v>
      </c>
      <c r="G120" s="233">
        <f t="shared" si="5"/>
        <v>15</v>
      </c>
    </row>
    <row r="121" spans="1:7" ht="24" x14ac:dyDescent="0.25">
      <c r="A121" s="169" t="s">
        <v>45</v>
      </c>
      <c r="B121" s="170" t="s">
        <v>585</v>
      </c>
      <c r="C121" s="169" t="s">
        <v>200</v>
      </c>
      <c r="D121" s="232">
        <v>1</v>
      </c>
      <c r="E121" s="230">
        <v>1400818.5</v>
      </c>
      <c r="F121" s="230">
        <f t="shared" si="4"/>
        <v>1400818.5</v>
      </c>
      <c r="G121" s="233">
        <f t="shared" si="5"/>
        <v>15</v>
      </c>
    </row>
    <row r="122" spans="1:7" ht="24" x14ac:dyDescent="0.25">
      <c r="A122" s="169" t="s">
        <v>45</v>
      </c>
      <c r="B122" s="170" t="s">
        <v>586</v>
      </c>
      <c r="C122" s="169" t="s">
        <v>200</v>
      </c>
      <c r="D122" s="232">
        <v>1</v>
      </c>
      <c r="E122" s="230">
        <v>1400818.5</v>
      </c>
      <c r="F122" s="230">
        <f t="shared" si="4"/>
        <v>1400818.5</v>
      </c>
      <c r="G122" s="233">
        <f t="shared" si="5"/>
        <v>15</v>
      </c>
    </row>
    <row r="123" spans="1:7" ht="24" x14ac:dyDescent="0.25">
      <c r="A123" s="169" t="s">
        <v>45</v>
      </c>
      <c r="B123" s="170" t="s">
        <v>498</v>
      </c>
      <c r="C123" s="169" t="s">
        <v>200</v>
      </c>
      <c r="D123" s="232">
        <v>1</v>
      </c>
      <c r="E123" s="230">
        <v>1400818.5</v>
      </c>
      <c r="F123" s="230">
        <f t="shared" si="4"/>
        <v>1400818.5</v>
      </c>
      <c r="G123" s="233">
        <f t="shared" si="5"/>
        <v>15</v>
      </c>
    </row>
    <row r="124" spans="1:7" ht="24" x14ac:dyDescent="0.25">
      <c r="A124" s="169" t="s">
        <v>45</v>
      </c>
      <c r="B124" s="170" t="s">
        <v>498</v>
      </c>
      <c r="C124" s="169" t="s">
        <v>176</v>
      </c>
      <c r="D124" s="232">
        <v>1</v>
      </c>
      <c r="E124" s="230">
        <v>73219</v>
      </c>
      <c r="F124" s="230">
        <f t="shared" si="4"/>
        <v>73219</v>
      </c>
      <c r="G124" s="234">
        <f>30*D124</f>
        <v>30</v>
      </c>
    </row>
    <row r="125" spans="1:7" ht="24" x14ac:dyDescent="0.25">
      <c r="A125" s="169" t="s">
        <v>45</v>
      </c>
      <c r="B125" s="170" t="s">
        <v>587</v>
      </c>
      <c r="C125" s="169" t="s">
        <v>200</v>
      </c>
      <c r="D125" s="232">
        <v>1</v>
      </c>
      <c r="E125" s="230">
        <v>1400818.5</v>
      </c>
      <c r="F125" s="230">
        <f t="shared" si="4"/>
        <v>1400818.5</v>
      </c>
      <c r="G125" s="233">
        <f t="shared" ref="G125:G130" si="6">15*D125</f>
        <v>15</v>
      </c>
    </row>
    <row r="126" spans="1:7" ht="24" x14ac:dyDescent="0.25">
      <c r="A126" s="169" t="s">
        <v>45</v>
      </c>
      <c r="B126" s="170" t="s">
        <v>588</v>
      </c>
      <c r="C126" s="169" t="s">
        <v>200</v>
      </c>
      <c r="D126" s="232">
        <v>1</v>
      </c>
      <c r="E126" s="230">
        <v>1400818.5</v>
      </c>
      <c r="F126" s="230">
        <f t="shared" si="4"/>
        <v>1400818.5</v>
      </c>
      <c r="G126" s="233">
        <f t="shared" si="6"/>
        <v>15</v>
      </c>
    </row>
    <row r="127" spans="1:7" ht="24" x14ac:dyDescent="0.25">
      <c r="A127" s="169" t="s">
        <v>45</v>
      </c>
      <c r="B127" s="170" t="s">
        <v>589</v>
      </c>
      <c r="C127" s="169" t="s">
        <v>200</v>
      </c>
      <c r="D127" s="232">
        <v>1</v>
      </c>
      <c r="E127" s="230">
        <v>1400818.5</v>
      </c>
      <c r="F127" s="230">
        <f t="shared" si="4"/>
        <v>1400818.5</v>
      </c>
      <c r="G127" s="233">
        <f t="shared" si="6"/>
        <v>15</v>
      </c>
    </row>
    <row r="128" spans="1:7" ht="24" x14ac:dyDescent="0.25">
      <c r="A128" s="169" t="s">
        <v>45</v>
      </c>
      <c r="B128" s="170" t="s">
        <v>579</v>
      </c>
      <c r="C128" s="169" t="s">
        <v>200</v>
      </c>
      <c r="D128" s="232">
        <v>1</v>
      </c>
      <c r="E128" s="230">
        <v>1400818.5</v>
      </c>
      <c r="F128" s="230">
        <f t="shared" si="4"/>
        <v>1400818.5</v>
      </c>
      <c r="G128" s="233">
        <f t="shared" si="6"/>
        <v>15</v>
      </c>
    </row>
    <row r="129" spans="1:7" ht="24" x14ac:dyDescent="0.25">
      <c r="A129" s="169" t="s">
        <v>45</v>
      </c>
      <c r="B129" s="170" t="s">
        <v>580</v>
      </c>
      <c r="C129" s="169" t="s">
        <v>200</v>
      </c>
      <c r="D129" s="232">
        <v>1</v>
      </c>
      <c r="E129" s="230">
        <v>1400818.5</v>
      </c>
      <c r="F129" s="230">
        <f t="shared" si="4"/>
        <v>1400818.5</v>
      </c>
      <c r="G129" s="233">
        <f t="shared" si="6"/>
        <v>15</v>
      </c>
    </row>
    <row r="130" spans="1:7" ht="24" x14ac:dyDescent="0.25">
      <c r="A130" s="169" t="s">
        <v>45</v>
      </c>
      <c r="B130" s="170" t="s">
        <v>263</v>
      </c>
      <c r="C130" s="169" t="s">
        <v>200</v>
      </c>
      <c r="D130" s="232">
        <v>1</v>
      </c>
      <c r="E130" s="230">
        <v>1400818.5</v>
      </c>
      <c r="F130" s="230">
        <f t="shared" si="4"/>
        <v>1400818.5</v>
      </c>
      <c r="G130" s="233">
        <f t="shared" si="6"/>
        <v>15</v>
      </c>
    </row>
    <row r="131" spans="1:7" ht="24" x14ac:dyDescent="0.25">
      <c r="A131" s="188" t="s">
        <v>45</v>
      </c>
      <c r="B131" s="188" t="s">
        <v>263</v>
      </c>
      <c r="C131" s="169" t="s">
        <v>252</v>
      </c>
      <c r="D131" s="233">
        <v>2</v>
      </c>
      <c r="E131" s="230">
        <v>287000</v>
      </c>
      <c r="F131" s="230">
        <f t="shared" si="4"/>
        <v>574000</v>
      </c>
      <c r="G131" s="233">
        <v>39</v>
      </c>
    </row>
    <row r="132" spans="1:7" ht="24" x14ac:dyDescent="0.25">
      <c r="A132" s="169" t="s">
        <v>45</v>
      </c>
      <c r="B132" s="170" t="s">
        <v>576</v>
      </c>
      <c r="C132" s="169" t="s">
        <v>200</v>
      </c>
      <c r="D132" s="232">
        <v>1</v>
      </c>
      <c r="E132" s="230">
        <v>1400818.5</v>
      </c>
      <c r="F132" s="230">
        <f t="shared" si="4"/>
        <v>1400818.5</v>
      </c>
      <c r="G132" s="233">
        <f>15*D132</f>
        <v>15</v>
      </c>
    </row>
    <row r="133" spans="1:7" ht="24" x14ac:dyDescent="0.25">
      <c r="A133" s="169" t="s">
        <v>45</v>
      </c>
      <c r="B133" s="170" t="s">
        <v>576</v>
      </c>
      <c r="C133" s="169" t="s">
        <v>176</v>
      </c>
      <c r="D133" s="232">
        <v>1</v>
      </c>
      <c r="E133" s="230">
        <v>73219</v>
      </c>
      <c r="F133" s="230">
        <f t="shared" si="4"/>
        <v>73219</v>
      </c>
      <c r="G133" s="234">
        <f>30*D133</f>
        <v>30</v>
      </c>
    </row>
    <row r="134" spans="1:7" ht="24" x14ac:dyDescent="0.25">
      <c r="A134" s="188" t="s">
        <v>172</v>
      </c>
      <c r="B134" s="188" t="s">
        <v>271</v>
      </c>
      <c r="C134" s="188" t="s">
        <v>252</v>
      </c>
      <c r="D134" s="233">
        <v>2</v>
      </c>
      <c r="E134" s="230">
        <v>287000</v>
      </c>
      <c r="F134" s="230">
        <f t="shared" si="4"/>
        <v>574000</v>
      </c>
      <c r="G134" s="233">
        <v>15</v>
      </c>
    </row>
    <row r="135" spans="1:7" ht="24" x14ac:dyDescent="0.25">
      <c r="A135" s="188" t="s">
        <v>172</v>
      </c>
      <c r="B135" s="188" t="s">
        <v>202</v>
      </c>
      <c r="C135" s="188" t="s">
        <v>200</v>
      </c>
      <c r="D135" s="233">
        <v>3</v>
      </c>
      <c r="E135" s="230">
        <v>1400818.5</v>
      </c>
      <c r="F135" s="230">
        <f t="shared" si="4"/>
        <v>4202455.5</v>
      </c>
      <c r="G135" s="233">
        <v>50</v>
      </c>
    </row>
    <row r="136" spans="1:7" ht="24" x14ac:dyDescent="0.25">
      <c r="A136" s="188" t="s">
        <v>172</v>
      </c>
      <c r="B136" s="188" t="s">
        <v>173</v>
      </c>
      <c r="C136" s="188" t="s">
        <v>158</v>
      </c>
      <c r="D136" s="233">
        <v>50</v>
      </c>
      <c r="E136" s="230">
        <v>186583.1</v>
      </c>
      <c r="F136" s="230">
        <f t="shared" si="4"/>
        <v>9329155</v>
      </c>
      <c r="G136" s="233">
        <v>500</v>
      </c>
    </row>
    <row r="137" spans="1:7" ht="24" x14ac:dyDescent="0.25">
      <c r="A137" s="188" t="s">
        <v>172</v>
      </c>
      <c r="B137" s="188" t="s">
        <v>270</v>
      </c>
      <c r="C137" s="169" t="s">
        <v>252</v>
      </c>
      <c r="D137" s="233">
        <v>2</v>
      </c>
      <c r="E137" s="230">
        <v>287000</v>
      </c>
      <c r="F137" s="230">
        <f t="shared" si="4"/>
        <v>574000</v>
      </c>
      <c r="G137" s="233">
        <v>15</v>
      </c>
    </row>
    <row r="138" spans="1:7" ht="24" x14ac:dyDescent="0.25">
      <c r="A138" s="188" t="s">
        <v>172</v>
      </c>
      <c r="B138" s="188" t="s">
        <v>302</v>
      </c>
      <c r="C138" s="188" t="s">
        <v>252</v>
      </c>
      <c r="D138" s="233">
        <v>2</v>
      </c>
      <c r="E138" s="230">
        <v>287000</v>
      </c>
      <c r="F138" s="230">
        <f t="shared" si="4"/>
        <v>574000</v>
      </c>
      <c r="G138" s="233">
        <v>15</v>
      </c>
    </row>
    <row r="139" spans="1:7" ht="24" x14ac:dyDescent="0.25">
      <c r="A139" s="188" t="s">
        <v>172</v>
      </c>
      <c r="B139" s="188" t="s">
        <v>72</v>
      </c>
      <c r="C139" s="188" t="s">
        <v>200</v>
      </c>
      <c r="D139" s="233">
        <v>3</v>
      </c>
      <c r="E139" s="230">
        <v>1400818.5</v>
      </c>
      <c r="F139" s="230">
        <f t="shared" si="4"/>
        <v>4202455.5</v>
      </c>
      <c r="G139" s="233">
        <v>50</v>
      </c>
    </row>
    <row r="140" spans="1:7" ht="24" x14ac:dyDescent="0.25">
      <c r="A140" s="169" t="s">
        <v>172</v>
      </c>
      <c r="B140" s="170" t="s">
        <v>298</v>
      </c>
      <c r="C140" s="169" t="s">
        <v>158</v>
      </c>
      <c r="D140" s="232">
        <v>25</v>
      </c>
      <c r="E140" s="230">
        <v>186583.1</v>
      </c>
      <c r="F140" s="230">
        <f t="shared" si="4"/>
        <v>4664577.5</v>
      </c>
      <c r="G140" s="233">
        <f>5*D140</f>
        <v>125</v>
      </c>
    </row>
    <row r="141" spans="1:7" ht="24" x14ac:dyDescent="0.25">
      <c r="A141" s="188" t="s">
        <v>172</v>
      </c>
      <c r="B141" s="188" t="s">
        <v>203</v>
      </c>
      <c r="C141" s="188" t="s">
        <v>200</v>
      </c>
      <c r="D141" s="233">
        <v>3</v>
      </c>
      <c r="E141" s="230">
        <v>1400818.5</v>
      </c>
      <c r="F141" s="230">
        <f t="shared" si="4"/>
        <v>4202455.5</v>
      </c>
      <c r="G141" s="233">
        <v>50</v>
      </c>
    </row>
    <row r="142" spans="1:7" ht="24" x14ac:dyDescent="0.25">
      <c r="A142" s="169" t="s">
        <v>172</v>
      </c>
      <c r="B142" s="170" t="s">
        <v>490</v>
      </c>
      <c r="C142" s="169" t="s">
        <v>158</v>
      </c>
      <c r="D142" s="232">
        <v>25</v>
      </c>
      <c r="E142" s="230">
        <v>186583.1</v>
      </c>
      <c r="F142" s="230">
        <f t="shared" si="4"/>
        <v>4664577.5</v>
      </c>
      <c r="G142" s="233">
        <f>5*D142</f>
        <v>125</v>
      </c>
    </row>
    <row r="143" spans="1:7" ht="24" x14ac:dyDescent="0.25">
      <c r="A143" s="188" t="s">
        <v>172</v>
      </c>
      <c r="B143" s="237" t="s">
        <v>44</v>
      </c>
      <c r="C143" s="169" t="s">
        <v>252</v>
      </c>
      <c r="D143" s="233">
        <v>2</v>
      </c>
      <c r="E143" s="230">
        <v>287000</v>
      </c>
      <c r="F143" s="230">
        <f t="shared" si="4"/>
        <v>574000</v>
      </c>
      <c r="G143" s="233">
        <v>15</v>
      </c>
    </row>
    <row r="144" spans="1:7" ht="24" x14ac:dyDescent="0.25">
      <c r="A144" s="169" t="s">
        <v>172</v>
      </c>
      <c r="B144" s="170" t="s">
        <v>44</v>
      </c>
      <c r="C144" s="169" t="s">
        <v>158</v>
      </c>
      <c r="D144" s="232">
        <v>25</v>
      </c>
      <c r="E144" s="230">
        <v>186583.1</v>
      </c>
      <c r="F144" s="230">
        <f t="shared" si="4"/>
        <v>4664577.5</v>
      </c>
      <c r="G144" s="233">
        <f>5*D144</f>
        <v>125</v>
      </c>
    </row>
    <row r="145" spans="1:7" ht="24" x14ac:dyDescent="0.25">
      <c r="A145" s="188" t="s">
        <v>172</v>
      </c>
      <c r="B145" s="188" t="s">
        <v>204</v>
      </c>
      <c r="C145" s="188" t="s">
        <v>200</v>
      </c>
      <c r="D145" s="233">
        <v>3</v>
      </c>
      <c r="E145" s="230">
        <v>1400818.5</v>
      </c>
      <c r="F145" s="230">
        <f t="shared" si="4"/>
        <v>4202455.5</v>
      </c>
      <c r="G145" s="233">
        <v>50</v>
      </c>
    </row>
    <row r="146" spans="1:7" ht="24" x14ac:dyDescent="0.25">
      <c r="A146" s="188" t="s">
        <v>172</v>
      </c>
      <c r="B146" s="188" t="s">
        <v>204</v>
      </c>
      <c r="C146" s="188" t="s">
        <v>252</v>
      </c>
      <c r="D146" s="233">
        <v>2</v>
      </c>
      <c r="E146" s="230">
        <v>287000</v>
      </c>
      <c r="F146" s="230">
        <f t="shared" si="4"/>
        <v>574000</v>
      </c>
      <c r="G146" s="233">
        <v>15</v>
      </c>
    </row>
    <row r="147" spans="1:7" ht="24" x14ac:dyDescent="0.25">
      <c r="A147" s="169" t="s">
        <v>172</v>
      </c>
      <c r="B147" s="170" t="s">
        <v>394</v>
      </c>
      <c r="C147" s="169" t="s">
        <v>158</v>
      </c>
      <c r="D147" s="232">
        <v>25</v>
      </c>
      <c r="E147" s="230">
        <v>186583.1</v>
      </c>
      <c r="F147" s="230">
        <f t="shared" si="4"/>
        <v>4664577.5</v>
      </c>
      <c r="G147" s="233">
        <f>5*D147</f>
        <v>125</v>
      </c>
    </row>
    <row r="148" spans="1:7" ht="24" x14ac:dyDescent="0.25">
      <c r="A148" s="169" t="s">
        <v>391</v>
      </c>
      <c r="B148" s="170" t="s">
        <v>491</v>
      </c>
      <c r="C148" s="169" t="s">
        <v>200</v>
      </c>
      <c r="D148" s="217">
        <v>1</v>
      </c>
      <c r="E148" s="230">
        <v>1400818.5</v>
      </c>
      <c r="F148" s="230">
        <f t="shared" si="4"/>
        <v>1400818.5</v>
      </c>
      <c r="G148" s="233">
        <f>15*D148</f>
        <v>15</v>
      </c>
    </row>
    <row r="149" spans="1:7" ht="24" x14ac:dyDescent="0.25">
      <c r="A149" s="172" t="s">
        <v>391</v>
      </c>
      <c r="B149" s="191" t="s">
        <v>491</v>
      </c>
      <c r="C149" s="172" t="s">
        <v>158</v>
      </c>
      <c r="D149" s="232">
        <v>25</v>
      </c>
      <c r="E149" s="230">
        <v>186583.1</v>
      </c>
      <c r="F149" s="230">
        <f t="shared" si="4"/>
        <v>4664577.5</v>
      </c>
      <c r="G149" s="233">
        <f>5*D149</f>
        <v>125</v>
      </c>
    </row>
    <row r="150" spans="1:7" ht="24" x14ac:dyDescent="0.25">
      <c r="A150" s="172" t="s">
        <v>391</v>
      </c>
      <c r="B150" s="191" t="s">
        <v>491</v>
      </c>
      <c r="C150" s="172" t="s">
        <v>176</v>
      </c>
      <c r="D150" s="217">
        <v>1</v>
      </c>
      <c r="E150" s="230">
        <v>73219</v>
      </c>
      <c r="F150" s="230">
        <f t="shared" si="4"/>
        <v>73219</v>
      </c>
      <c r="G150" s="234">
        <f>30*D150</f>
        <v>30</v>
      </c>
    </row>
    <row r="151" spans="1:7" ht="24" x14ac:dyDescent="0.25">
      <c r="A151" s="172" t="s">
        <v>391</v>
      </c>
      <c r="B151" s="191" t="s">
        <v>492</v>
      </c>
      <c r="C151" s="172" t="s">
        <v>200</v>
      </c>
      <c r="D151" s="217">
        <v>1</v>
      </c>
      <c r="E151" s="230">
        <v>1400818.5</v>
      </c>
      <c r="F151" s="230">
        <f t="shared" si="4"/>
        <v>1400818.5</v>
      </c>
      <c r="G151" s="233">
        <f>15*D151</f>
        <v>15</v>
      </c>
    </row>
    <row r="152" spans="1:7" ht="24" x14ac:dyDescent="0.25">
      <c r="A152" s="172" t="s">
        <v>391</v>
      </c>
      <c r="B152" s="191" t="s">
        <v>492</v>
      </c>
      <c r="C152" s="172" t="s">
        <v>158</v>
      </c>
      <c r="D152" s="232">
        <v>25</v>
      </c>
      <c r="E152" s="230">
        <v>186583.1</v>
      </c>
      <c r="F152" s="230">
        <f t="shared" si="4"/>
        <v>4664577.5</v>
      </c>
      <c r="G152" s="233">
        <f>5*D152</f>
        <v>125</v>
      </c>
    </row>
    <row r="153" spans="1:7" ht="24" x14ac:dyDescent="0.25">
      <c r="A153" s="172" t="s">
        <v>391</v>
      </c>
      <c r="B153" s="191" t="s">
        <v>492</v>
      </c>
      <c r="C153" s="172" t="s">
        <v>158</v>
      </c>
      <c r="D153" s="232">
        <v>25</v>
      </c>
      <c r="E153" s="230">
        <v>186583.1</v>
      </c>
      <c r="F153" s="230">
        <f t="shared" si="4"/>
        <v>4664577.5</v>
      </c>
      <c r="G153" s="233">
        <f>5*D153</f>
        <v>125</v>
      </c>
    </row>
    <row r="154" spans="1:7" ht="24" x14ac:dyDescent="0.25">
      <c r="A154" s="169" t="s">
        <v>391</v>
      </c>
      <c r="B154" s="191" t="s">
        <v>492</v>
      </c>
      <c r="C154" s="172" t="s">
        <v>176</v>
      </c>
      <c r="D154" s="217">
        <v>1</v>
      </c>
      <c r="E154" s="230">
        <v>73219</v>
      </c>
      <c r="F154" s="230">
        <f t="shared" si="4"/>
        <v>73219</v>
      </c>
      <c r="G154" s="234">
        <f>30*D154</f>
        <v>30</v>
      </c>
    </row>
    <row r="155" spans="1:7" ht="24" x14ac:dyDescent="0.25">
      <c r="A155" s="169" t="s">
        <v>391</v>
      </c>
      <c r="B155" s="191" t="s">
        <v>392</v>
      </c>
      <c r="C155" s="172" t="s">
        <v>200</v>
      </c>
      <c r="D155" s="217">
        <v>1</v>
      </c>
      <c r="E155" s="230">
        <v>1400818.5</v>
      </c>
      <c r="F155" s="230">
        <f t="shared" si="4"/>
        <v>1400818.5</v>
      </c>
      <c r="G155" s="233">
        <f>15*D155</f>
        <v>15</v>
      </c>
    </row>
    <row r="156" spans="1:7" ht="24" x14ac:dyDescent="0.25">
      <c r="A156" s="169" t="s">
        <v>391</v>
      </c>
      <c r="B156" s="170" t="s">
        <v>392</v>
      </c>
      <c r="C156" s="169" t="s">
        <v>252</v>
      </c>
      <c r="D156" s="217">
        <v>1</v>
      </c>
      <c r="E156" s="230">
        <v>287000</v>
      </c>
      <c r="F156" s="230">
        <f t="shared" si="4"/>
        <v>287000</v>
      </c>
      <c r="G156" s="233">
        <f>12*D156</f>
        <v>12</v>
      </c>
    </row>
    <row r="157" spans="1:7" ht="24" x14ac:dyDescent="0.25">
      <c r="A157" s="169" t="s">
        <v>391</v>
      </c>
      <c r="B157" s="170" t="s">
        <v>392</v>
      </c>
      <c r="C157" s="169" t="s">
        <v>158</v>
      </c>
      <c r="D157" s="232">
        <v>25</v>
      </c>
      <c r="E157" s="230">
        <v>186583.1</v>
      </c>
      <c r="F157" s="230">
        <f t="shared" si="4"/>
        <v>4664577.5</v>
      </c>
      <c r="G157" s="233">
        <f>5*D157</f>
        <v>125</v>
      </c>
    </row>
    <row r="158" spans="1:7" ht="24" x14ac:dyDescent="0.25">
      <c r="A158" s="169" t="s">
        <v>391</v>
      </c>
      <c r="B158" s="170" t="s">
        <v>392</v>
      </c>
      <c r="C158" s="169" t="s">
        <v>176</v>
      </c>
      <c r="D158" s="217">
        <v>1</v>
      </c>
      <c r="E158" s="230">
        <v>73219</v>
      </c>
      <c r="F158" s="230">
        <f t="shared" si="4"/>
        <v>73219</v>
      </c>
      <c r="G158" s="234">
        <f>30*D158</f>
        <v>30</v>
      </c>
    </row>
    <row r="159" spans="1:7" ht="24" x14ac:dyDescent="0.25">
      <c r="A159" s="169" t="s">
        <v>391</v>
      </c>
      <c r="B159" s="170" t="s">
        <v>392</v>
      </c>
      <c r="C159" s="169" t="s">
        <v>176</v>
      </c>
      <c r="D159" s="217">
        <v>1</v>
      </c>
      <c r="E159" s="230">
        <v>73219</v>
      </c>
      <c r="F159" s="230">
        <f t="shared" si="4"/>
        <v>73219</v>
      </c>
      <c r="G159" s="234">
        <f>30*D159</f>
        <v>30</v>
      </c>
    </row>
    <row r="160" spans="1:7" x14ac:dyDescent="0.25">
      <c r="A160" s="169" t="s">
        <v>391</v>
      </c>
      <c r="B160" s="170" t="s">
        <v>202</v>
      </c>
      <c r="C160" s="169" t="s">
        <v>225</v>
      </c>
      <c r="D160" s="232">
        <v>1</v>
      </c>
      <c r="E160" s="230">
        <v>730300</v>
      </c>
      <c r="F160" s="230">
        <f t="shared" si="4"/>
        <v>730300</v>
      </c>
      <c r="G160" s="233">
        <f>20*D160</f>
        <v>20</v>
      </c>
    </row>
    <row r="161" spans="1:7" ht="24" x14ac:dyDescent="0.25">
      <c r="A161" s="169" t="s">
        <v>391</v>
      </c>
      <c r="B161" s="170" t="s">
        <v>202</v>
      </c>
      <c r="C161" s="169" t="s">
        <v>176</v>
      </c>
      <c r="D161" s="217">
        <v>1</v>
      </c>
      <c r="E161" s="230">
        <v>73219</v>
      </c>
      <c r="F161" s="230">
        <f t="shared" si="4"/>
        <v>73219</v>
      </c>
      <c r="G161" s="234">
        <f>30*D161</f>
        <v>30</v>
      </c>
    </row>
    <row r="162" spans="1:7" ht="24" x14ac:dyDescent="0.25">
      <c r="A162" s="169" t="s">
        <v>391</v>
      </c>
      <c r="B162" s="170" t="s">
        <v>506</v>
      </c>
      <c r="C162" s="169" t="s">
        <v>200</v>
      </c>
      <c r="D162" s="217">
        <v>1</v>
      </c>
      <c r="E162" s="230">
        <v>1400818.5</v>
      </c>
      <c r="F162" s="230">
        <f t="shared" si="4"/>
        <v>1400818.5</v>
      </c>
      <c r="G162" s="233">
        <f>15*D162</f>
        <v>15</v>
      </c>
    </row>
    <row r="163" spans="1:7" ht="24" x14ac:dyDescent="0.25">
      <c r="A163" s="169" t="s">
        <v>391</v>
      </c>
      <c r="B163" s="170" t="s">
        <v>506</v>
      </c>
      <c r="C163" s="169" t="s">
        <v>158</v>
      </c>
      <c r="D163" s="232">
        <v>25</v>
      </c>
      <c r="E163" s="230">
        <v>186583.1</v>
      </c>
      <c r="F163" s="230">
        <f t="shared" si="4"/>
        <v>4664577.5</v>
      </c>
      <c r="G163" s="233">
        <f>5*D163</f>
        <v>125</v>
      </c>
    </row>
    <row r="164" spans="1:7" ht="24" x14ac:dyDescent="0.25">
      <c r="A164" s="169" t="s">
        <v>391</v>
      </c>
      <c r="B164" s="170" t="s">
        <v>506</v>
      </c>
      <c r="C164" s="169" t="s">
        <v>176</v>
      </c>
      <c r="D164" s="217">
        <v>1</v>
      </c>
      <c r="E164" s="230">
        <v>73219</v>
      </c>
      <c r="F164" s="230">
        <f t="shared" si="4"/>
        <v>73219</v>
      </c>
      <c r="G164" s="234">
        <f>30*D164</f>
        <v>30</v>
      </c>
    </row>
    <row r="165" spans="1:7" x14ac:dyDescent="0.25">
      <c r="A165" s="169" t="s">
        <v>391</v>
      </c>
      <c r="B165" s="170" t="s">
        <v>173</v>
      </c>
      <c r="C165" s="169" t="s">
        <v>33</v>
      </c>
      <c r="D165" s="232">
        <v>1</v>
      </c>
      <c r="E165" s="230">
        <v>153650</v>
      </c>
      <c r="F165" s="230">
        <f t="shared" si="4"/>
        <v>153650</v>
      </c>
      <c r="G165" s="233">
        <f>25*D165</f>
        <v>25</v>
      </c>
    </row>
    <row r="166" spans="1:7" ht="24" x14ac:dyDescent="0.25">
      <c r="A166" s="169" t="s">
        <v>391</v>
      </c>
      <c r="B166" s="170" t="s">
        <v>173</v>
      </c>
      <c r="C166" s="169" t="s">
        <v>200</v>
      </c>
      <c r="D166" s="217">
        <v>1</v>
      </c>
      <c r="E166" s="230">
        <v>1400818.5</v>
      </c>
      <c r="F166" s="230">
        <f t="shared" si="4"/>
        <v>1400818.5</v>
      </c>
      <c r="G166" s="233">
        <f>15*D166</f>
        <v>15</v>
      </c>
    </row>
    <row r="167" spans="1:7" ht="24" x14ac:dyDescent="0.25">
      <c r="A167" s="169" t="s">
        <v>391</v>
      </c>
      <c r="B167" s="170" t="s">
        <v>173</v>
      </c>
      <c r="C167" s="169" t="s">
        <v>252</v>
      </c>
      <c r="D167" s="217">
        <v>1</v>
      </c>
      <c r="E167" s="230">
        <v>287000</v>
      </c>
      <c r="F167" s="230">
        <f t="shared" si="4"/>
        <v>287000</v>
      </c>
      <c r="G167" s="233">
        <f>12*D167</f>
        <v>12</v>
      </c>
    </row>
    <row r="168" spans="1:7" ht="24" x14ac:dyDescent="0.25">
      <c r="A168" s="169" t="s">
        <v>391</v>
      </c>
      <c r="B168" s="170" t="s">
        <v>173</v>
      </c>
      <c r="C168" s="169" t="s">
        <v>158</v>
      </c>
      <c r="D168" s="232">
        <v>25</v>
      </c>
      <c r="E168" s="230">
        <v>186583.1</v>
      </c>
      <c r="F168" s="230">
        <f t="shared" si="4"/>
        <v>4664577.5</v>
      </c>
      <c r="G168" s="233">
        <f>5*D168</f>
        <v>125</v>
      </c>
    </row>
    <row r="169" spans="1:7" ht="24" x14ac:dyDescent="0.25">
      <c r="A169" s="169" t="s">
        <v>391</v>
      </c>
      <c r="B169" s="170" t="s">
        <v>173</v>
      </c>
      <c r="C169" s="169" t="s">
        <v>176</v>
      </c>
      <c r="D169" s="217">
        <v>1</v>
      </c>
      <c r="E169" s="230">
        <v>73219</v>
      </c>
      <c r="F169" s="230">
        <f t="shared" si="4"/>
        <v>73219</v>
      </c>
      <c r="G169" s="234">
        <f>30*D169</f>
        <v>30</v>
      </c>
    </row>
    <row r="170" spans="1:7" ht="24" x14ac:dyDescent="0.25">
      <c r="A170" s="169" t="s">
        <v>391</v>
      </c>
      <c r="B170" s="170" t="s">
        <v>173</v>
      </c>
      <c r="C170" s="169" t="s">
        <v>176</v>
      </c>
      <c r="D170" s="217">
        <v>1</v>
      </c>
      <c r="E170" s="230">
        <v>73219</v>
      </c>
      <c r="F170" s="230">
        <f t="shared" si="4"/>
        <v>73219</v>
      </c>
      <c r="G170" s="234">
        <f>30*D170</f>
        <v>30</v>
      </c>
    </row>
    <row r="171" spans="1:7" ht="24" x14ac:dyDescent="0.25">
      <c r="A171" s="169" t="s">
        <v>391</v>
      </c>
      <c r="B171" s="170" t="s">
        <v>173</v>
      </c>
      <c r="C171" s="169" t="s">
        <v>176</v>
      </c>
      <c r="D171" s="217">
        <v>1</v>
      </c>
      <c r="E171" s="230">
        <v>73219</v>
      </c>
      <c r="F171" s="230">
        <f t="shared" si="4"/>
        <v>73219</v>
      </c>
      <c r="G171" s="234">
        <f>30*D171</f>
        <v>30</v>
      </c>
    </row>
    <row r="172" spans="1:7" ht="24" x14ac:dyDescent="0.25">
      <c r="A172" s="169" t="s">
        <v>391</v>
      </c>
      <c r="B172" s="170" t="s">
        <v>493</v>
      </c>
      <c r="C172" s="169" t="s">
        <v>200</v>
      </c>
      <c r="D172" s="217">
        <v>1</v>
      </c>
      <c r="E172" s="230">
        <v>1400818.5</v>
      </c>
      <c r="F172" s="230">
        <f t="shared" si="4"/>
        <v>1400818.5</v>
      </c>
      <c r="G172" s="233">
        <f>15*D172</f>
        <v>15</v>
      </c>
    </row>
    <row r="173" spans="1:7" ht="24" x14ac:dyDescent="0.25">
      <c r="A173" s="169" t="s">
        <v>391</v>
      </c>
      <c r="B173" s="170" t="s">
        <v>493</v>
      </c>
      <c r="C173" s="169" t="s">
        <v>158</v>
      </c>
      <c r="D173" s="232">
        <v>25</v>
      </c>
      <c r="E173" s="230">
        <v>186583.1</v>
      </c>
      <c r="F173" s="230">
        <f t="shared" si="4"/>
        <v>4664577.5</v>
      </c>
      <c r="G173" s="233">
        <f>5*D173</f>
        <v>125</v>
      </c>
    </row>
    <row r="174" spans="1:7" ht="24" x14ac:dyDescent="0.25">
      <c r="A174" s="169" t="s">
        <v>391</v>
      </c>
      <c r="B174" s="170" t="s">
        <v>493</v>
      </c>
      <c r="C174" s="169" t="s">
        <v>176</v>
      </c>
      <c r="D174" s="217">
        <v>1</v>
      </c>
      <c r="E174" s="230">
        <v>73219</v>
      </c>
      <c r="F174" s="230">
        <f t="shared" si="4"/>
        <v>73219</v>
      </c>
      <c r="G174" s="234">
        <f>30*D174</f>
        <v>30</v>
      </c>
    </row>
    <row r="175" spans="1:7" ht="24" x14ac:dyDescent="0.25">
      <c r="A175" s="169" t="s">
        <v>391</v>
      </c>
      <c r="B175" s="170" t="s">
        <v>494</v>
      </c>
      <c r="C175" s="169" t="s">
        <v>200</v>
      </c>
      <c r="D175" s="217">
        <v>1</v>
      </c>
      <c r="E175" s="230">
        <v>1400818.5</v>
      </c>
      <c r="F175" s="230">
        <f t="shared" si="4"/>
        <v>1400818.5</v>
      </c>
      <c r="G175" s="233">
        <f>15*D175</f>
        <v>15</v>
      </c>
    </row>
    <row r="176" spans="1:7" ht="24" x14ac:dyDescent="0.25">
      <c r="A176" s="169" t="s">
        <v>391</v>
      </c>
      <c r="B176" s="170" t="s">
        <v>494</v>
      </c>
      <c r="C176" s="169" t="s">
        <v>252</v>
      </c>
      <c r="D176" s="217">
        <v>1</v>
      </c>
      <c r="E176" s="230">
        <v>287000</v>
      </c>
      <c r="F176" s="230">
        <f t="shared" ref="F176:F239" si="7">+E176*D176</f>
        <v>287000</v>
      </c>
      <c r="G176" s="233">
        <f>12*D176</f>
        <v>12</v>
      </c>
    </row>
    <row r="177" spans="1:7" ht="24" x14ac:dyDescent="0.25">
      <c r="A177" s="169" t="s">
        <v>391</v>
      </c>
      <c r="B177" s="170" t="s">
        <v>494</v>
      </c>
      <c r="C177" s="169" t="s">
        <v>158</v>
      </c>
      <c r="D177" s="232">
        <v>25</v>
      </c>
      <c r="E177" s="230">
        <v>186583.1</v>
      </c>
      <c r="F177" s="230">
        <f t="shared" si="7"/>
        <v>4664577.5</v>
      </c>
      <c r="G177" s="233">
        <f>5*D177</f>
        <v>125</v>
      </c>
    </row>
    <row r="178" spans="1:7" ht="24" x14ac:dyDescent="0.25">
      <c r="A178" s="169" t="s">
        <v>391</v>
      </c>
      <c r="B178" s="170" t="s">
        <v>494</v>
      </c>
      <c r="C178" s="169" t="s">
        <v>176</v>
      </c>
      <c r="D178" s="217">
        <v>1</v>
      </c>
      <c r="E178" s="230">
        <v>73219</v>
      </c>
      <c r="F178" s="230">
        <f t="shared" si="7"/>
        <v>73219</v>
      </c>
      <c r="G178" s="234">
        <f>30*D178</f>
        <v>30</v>
      </c>
    </row>
    <row r="179" spans="1:7" ht="24" x14ac:dyDescent="0.25">
      <c r="A179" s="169" t="s">
        <v>391</v>
      </c>
      <c r="B179" s="170" t="s">
        <v>281</v>
      </c>
      <c r="C179" s="169" t="s">
        <v>200</v>
      </c>
      <c r="D179" s="217">
        <v>1</v>
      </c>
      <c r="E179" s="230">
        <v>1400818.5</v>
      </c>
      <c r="F179" s="230">
        <f t="shared" si="7"/>
        <v>1400818.5</v>
      </c>
      <c r="G179" s="233">
        <f>15*D179</f>
        <v>15</v>
      </c>
    </row>
    <row r="180" spans="1:7" ht="24" x14ac:dyDescent="0.25">
      <c r="A180" s="169" t="s">
        <v>391</v>
      </c>
      <c r="B180" s="170" t="s">
        <v>281</v>
      </c>
      <c r="C180" s="169" t="s">
        <v>158</v>
      </c>
      <c r="D180" s="232">
        <v>25</v>
      </c>
      <c r="E180" s="230">
        <v>186583.1</v>
      </c>
      <c r="F180" s="230">
        <f t="shared" si="7"/>
        <v>4664577.5</v>
      </c>
      <c r="G180" s="233">
        <f>5*D180</f>
        <v>125</v>
      </c>
    </row>
    <row r="181" spans="1:7" ht="24" x14ac:dyDescent="0.25">
      <c r="A181" s="169" t="s">
        <v>391</v>
      </c>
      <c r="B181" s="170" t="s">
        <v>281</v>
      </c>
      <c r="C181" s="169" t="s">
        <v>176</v>
      </c>
      <c r="D181" s="217">
        <v>1</v>
      </c>
      <c r="E181" s="230">
        <v>73219</v>
      </c>
      <c r="F181" s="230">
        <f t="shared" si="7"/>
        <v>73219</v>
      </c>
      <c r="G181" s="234">
        <f>30*D181</f>
        <v>30</v>
      </c>
    </row>
    <row r="182" spans="1:7" ht="24" x14ac:dyDescent="0.25">
      <c r="A182" s="169" t="s">
        <v>391</v>
      </c>
      <c r="B182" s="170" t="s">
        <v>341</v>
      </c>
      <c r="C182" s="169" t="s">
        <v>200</v>
      </c>
      <c r="D182" s="217">
        <v>1</v>
      </c>
      <c r="E182" s="230">
        <v>1400818.5</v>
      </c>
      <c r="F182" s="230">
        <f t="shared" si="7"/>
        <v>1400818.5</v>
      </c>
      <c r="G182" s="233">
        <f>15*D182</f>
        <v>15</v>
      </c>
    </row>
    <row r="183" spans="1:7" ht="24" x14ac:dyDescent="0.25">
      <c r="A183" s="169" t="s">
        <v>391</v>
      </c>
      <c r="B183" s="170" t="s">
        <v>341</v>
      </c>
      <c r="C183" s="169" t="s">
        <v>158</v>
      </c>
      <c r="D183" s="232">
        <v>25</v>
      </c>
      <c r="E183" s="230">
        <v>186583.1</v>
      </c>
      <c r="F183" s="230">
        <f t="shared" si="7"/>
        <v>4664577.5</v>
      </c>
      <c r="G183" s="233">
        <f>5*D183</f>
        <v>125</v>
      </c>
    </row>
    <row r="184" spans="1:7" ht="24" x14ac:dyDescent="0.25">
      <c r="A184" s="169" t="s">
        <v>391</v>
      </c>
      <c r="B184" s="170" t="s">
        <v>341</v>
      </c>
      <c r="C184" s="169" t="s">
        <v>176</v>
      </c>
      <c r="D184" s="217">
        <v>1</v>
      </c>
      <c r="E184" s="230">
        <v>73219</v>
      </c>
      <c r="F184" s="230">
        <f t="shared" si="7"/>
        <v>73219</v>
      </c>
      <c r="G184" s="234">
        <f>30*D184</f>
        <v>30</v>
      </c>
    </row>
    <row r="185" spans="1:7" x14ac:dyDescent="0.25">
      <c r="A185" s="169" t="s">
        <v>391</v>
      </c>
      <c r="B185" s="170" t="s">
        <v>270</v>
      </c>
      <c r="C185" s="169" t="s">
        <v>33</v>
      </c>
      <c r="D185" s="232">
        <v>1</v>
      </c>
      <c r="E185" s="230">
        <v>153650</v>
      </c>
      <c r="F185" s="230">
        <f t="shared" si="7"/>
        <v>153650</v>
      </c>
      <c r="G185" s="233">
        <f>25*D185</f>
        <v>25</v>
      </c>
    </row>
    <row r="186" spans="1:7" ht="24" x14ac:dyDescent="0.25">
      <c r="A186" s="169" t="s">
        <v>391</v>
      </c>
      <c r="B186" s="170" t="s">
        <v>270</v>
      </c>
      <c r="C186" s="169" t="s">
        <v>200</v>
      </c>
      <c r="D186" s="217">
        <v>1</v>
      </c>
      <c r="E186" s="230">
        <v>1400818.5</v>
      </c>
      <c r="F186" s="230">
        <f t="shared" si="7"/>
        <v>1400818.5</v>
      </c>
      <c r="G186" s="233">
        <f>15*D186</f>
        <v>15</v>
      </c>
    </row>
    <row r="187" spans="1:7" ht="24" x14ac:dyDescent="0.25">
      <c r="A187" s="169" t="s">
        <v>391</v>
      </c>
      <c r="B187" s="170" t="s">
        <v>270</v>
      </c>
      <c r="C187" s="169" t="s">
        <v>158</v>
      </c>
      <c r="D187" s="232">
        <v>25</v>
      </c>
      <c r="E187" s="230">
        <v>186583.1</v>
      </c>
      <c r="F187" s="230">
        <f t="shared" si="7"/>
        <v>4664577.5</v>
      </c>
      <c r="G187" s="233">
        <f>5*D187</f>
        <v>125</v>
      </c>
    </row>
    <row r="188" spans="1:7" ht="24" x14ac:dyDescent="0.25">
      <c r="A188" s="169" t="s">
        <v>391</v>
      </c>
      <c r="B188" s="170" t="s">
        <v>270</v>
      </c>
      <c r="C188" s="169" t="s">
        <v>176</v>
      </c>
      <c r="D188" s="217">
        <v>1</v>
      </c>
      <c r="E188" s="230">
        <v>73219</v>
      </c>
      <c r="F188" s="230">
        <f t="shared" si="7"/>
        <v>73219</v>
      </c>
      <c r="G188" s="234">
        <f>30*D188</f>
        <v>30</v>
      </c>
    </row>
    <row r="189" spans="1:7" ht="24" x14ac:dyDescent="0.25">
      <c r="A189" s="169" t="s">
        <v>391</v>
      </c>
      <c r="B189" s="170" t="s">
        <v>487</v>
      </c>
      <c r="C189" s="169" t="s">
        <v>200</v>
      </c>
      <c r="D189" s="217">
        <v>1</v>
      </c>
      <c r="E189" s="230">
        <v>1400818.5</v>
      </c>
      <c r="F189" s="230">
        <f t="shared" si="7"/>
        <v>1400818.5</v>
      </c>
      <c r="G189" s="233">
        <f>15*D189</f>
        <v>15</v>
      </c>
    </row>
    <row r="190" spans="1:7" ht="24" x14ac:dyDescent="0.25">
      <c r="A190" s="169" t="s">
        <v>391</v>
      </c>
      <c r="B190" s="170" t="s">
        <v>487</v>
      </c>
      <c r="C190" s="169" t="s">
        <v>158</v>
      </c>
      <c r="D190" s="232">
        <v>25</v>
      </c>
      <c r="E190" s="230">
        <v>186583.1</v>
      </c>
      <c r="F190" s="230">
        <f t="shared" si="7"/>
        <v>4664577.5</v>
      </c>
      <c r="G190" s="233">
        <f>5*D190</f>
        <v>125</v>
      </c>
    </row>
    <row r="191" spans="1:7" ht="24" x14ac:dyDescent="0.25">
      <c r="A191" s="169" t="s">
        <v>391</v>
      </c>
      <c r="B191" s="170" t="s">
        <v>487</v>
      </c>
      <c r="C191" s="169" t="s">
        <v>176</v>
      </c>
      <c r="D191" s="217">
        <v>1</v>
      </c>
      <c r="E191" s="230">
        <v>73219</v>
      </c>
      <c r="F191" s="230">
        <f t="shared" si="7"/>
        <v>73219</v>
      </c>
      <c r="G191" s="234">
        <f>30*D191</f>
        <v>30</v>
      </c>
    </row>
    <row r="192" spans="1:7" ht="24" x14ac:dyDescent="0.25">
      <c r="A192" s="169" t="s">
        <v>391</v>
      </c>
      <c r="B192" s="178" t="s">
        <v>495</v>
      </c>
      <c r="C192" s="169" t="s">
        <v>200</v>
      </c>
      <c r="D192" s="217">
        <v>1</v>
      </c>
      <c r="E192" s="230">
        <v>1400818.5</v>
      </c>
      <c r="F192" s="230">
        <f t="shared" si="7"/>
        <v>1400818.5</v>
      </c>
      <c r="G192" s="233">
        <f>15*D192</f>
        <v>15</v>
      </c>
    </row>
    <row r="193" spans="1:7" ht="24" x14ac:dyDescent="0.25">
      <c r="A193" s="169" t="s">
        <v>391</v>
      </c>
      <c r="B193" s="178" t="s">
        <v>495</v>
      </c>
      <c r="C193" s="169" t="s">
        <v>158</v>
      </c>
      <c r="D193" s="232">
        <v>25</v>
      </c>
      <c r="E193" s="230">
        <v>186583.1</v>
      </c>
      <c r="F193" s="230">
        <f t="shared" si="7"/>
        <v>4664577.5</v>
      </c>
      <c r="G193" s="233">
        <f>5*D193</f>
        <v>125</v>
      </c>
    </row>
    <row r="194" spans="1:7" ht="24" x14ac:dyDescent="0.25">
      <c r="A194" s="169" t="s">
        <v>391</v>
      </c>
      <c r="B194" s="170" t="s">
        <v>495</v>
      </c>
      <c r="C194" s="169" t="s">
        <v>176</v>
      </c>
      <c r="D194" s="232">
        <v>1</v>
      </c>
      <c r="E194" s="230">
        <v>73219</v>
      </c>
      <c r="F194" s="230">
        <f t="shared" si="7"/>
        <v>73219</v>
      </c>
      <c r="G194" s="234">
        <f>30*D194</f>
        <v>30</v>
      </c>
    </row>
    <row r="195" spans="1:7" ht="24" x14ac:dyDescent="0.25">
      <c r="A195" s="169" t="s">
        <v>391</v>
      </c>
      <c r="B195" s="170" t="s">
        <v>496</v>
      </c>
      <c r="C195" s="169" t="s">
        <v>200</v>
      </c>
      <c r="D195" s="217">
        <v>1</v>
      </c>
      <c r="E195" s="230">
        <v>1400818.5</v>
      </c>
      <c r="F195" s="230">
        <f t="shared" si="7"/>
        <v>1400818.5</v>
      </c>
      <c r="G195" s="233">
        <f>15*D195</f>
        <v>15</v>
      </c>
    </row>
    <row r="196" spans="1:7" ht="24" x14ac:dyDescent="0.25">
      <c r="A196" s="169" t="s">
        <v>391</v>
      </c>
      <c r="B196" s="170" t="s">
        <v>496</v>
      </c>
      <c r="C196" s="169" t="s">
        <v>158</v>
      </c>
      <c r="D196" s="232">
        <v>25</v>
      </c>
      <c r="E196" s="230">
        <v>186583.1</v>
      </c>
      <c r="F196" s="230">
        <f t="shared" si="7"/>
        <v>4664577.5</v>
      </c>
      <c r="G196" s="233">
        <f>5*D196</f>
        <v>125</v>
      </c>
    </row>
    <row r="197" spans="1:7" ht="24" x14ac:dyDescent="0.25">
      <c r="A197" s="169" t="s">
        <v>391</v>
      </c>
      <c r="B197" s="170" t="s">
        <v>496</v>
      </c>
      <c r="C197" s="169" t="s">
        <v>176</v>
      </c>
      <c r="D197" s="232">
        <v>1</v>
      </c>
      <c r="E197" s="230">
        <v>73219</v>
      </c>
      <c r="F197" s="230">
        <f t="shared" si="7"/>
        <v>73219</v>
      </c>
      <c r="G197" s="234">
        <f>30*D197</f>
        <v>30</v>
      </c>
    </row>
    <row r="198" spans="1:7" ht="24" x14ac:dyDescent="0.25">
      <c r="A198" s="169" t="s">
        <v>391</v>
      </c>
      <c r="B198" s="170" t="s">
        <v>497</v>
      </c>
      <c r="C198" s="169" t="s">
        <v>200</v>
      </c>
      <c r="D198" s="217">
        <v>1</v>
      </c>
      <c r="E198" s="230">
        <v>1400818.5</v>
      </c>
      <c r="F198" s="230">
        <f t="shared" si="7"/>
        <v>1400818.5</v>
      </c>
      <c r="G198" s="233">
        <f>15*D198</f>
        <v>15</v>
      </c>
    </row>
    <row r="199" spans="1:7" ht="24" x14ac:dyDescent="0.25">
      <c r="A199" s="169" t="s">
        <v>391</v>
      </c>
      <c r="B199" s="170" t="s">
        <v>497</v>
      </c>
      <c r="C199" s="169" t="s">
        <v>158</v>
      </c>
      <c r="D199" s="232">
        <v>25</v>
      </c>
      <c r="E199" s="230">
        <v>186583.1</v>
      </c>
      <c r="F199" s="230">
        <f t="shared" si="7"/>
        <v>4664577.5</v>
      </c>
      <c r="G199" s="233">
        <f>5*D199</f>
        <v>125</v>
      </c>
    </row>
    <row r="200" spans="1:7" ht="24" x14ac:dyDescent="0.25">
      <c r="A200" s="169" t="s">
        <v>391</v>
      </c>
      <c r="B200" s="170" t="s">
        <v>497</v>
      </c>
      <c r="C200" s="169" t="s">
        <v>176</v>
      </c>
      <c r="D200" s="232">
        <v>1</v>
      </c>
      <c r="E200" s="230">
        <v>73219</v>
      </c>
      <c r="F200" s="230">
        <f t="shared" si="7"/>
        <v>73219</v>
      </c>
      <c r="G200" s="234">
        <f>30*D200</f>
        <v>30</v>
      </c>
    </row>
    <row r="201" spans="1:7" ht="24" x14ac:dyDescent="0.25">
      <c r="A201" s="169" t="s">
        <v>391</v>
      </c>
      <c r="B201" s="170" t="s">
        <v>498</v>
      </c>
      <c r="C201" s="169" t="s">
        <v>158</v>
      </c>
      <c r="D201" s="232">
        <v>25</v>
      </c>
      <c r="E201" s="230">
        <v>186583.1</v>
      </c>
      <c r="F201" s="230">
        <f t="shared" si="7"/>
        <v>4664577.5</v>
      </c>
      <c r="G201" s="233">
        <f>5*D201</f>
        <v>125</v>
      </c>
    </row>
    <row r="202" spans="1:7" ht="24" x14ac:dyDescent="0.25">
      <c r="A202" s="169" t="s">
        <v>391</v>
      </c>
      <c r="B202" s="170" t="s">
        <v>498</v>
      </c>
      <c r="C202" s="169" t="s">
        <v>158</v>
      </c>
      <c r="D202" s="232">
        <v>25</v>
      </c>
      <c r="E202" s="230">
        <v>186583.1</v>
      </c>
      <c r="F202" s="230">
        <f t="shared" si="7"/>
        <v>4664577.5</v>
      </c>
      <c r="G202" s="233">
        <f>5*D202</f>
        <v>125</v>
      </c>
    </row>
    <row r="203" spans="1:7" ht="24" x14ac:dyDescent="0.25">
      <c r="A203" s="169" t="s">
        <v>391</v>
      </c>
      <c r="B203" s="170" t="s">
        <v>498</v>
      </c>
      <c r="C203" s="169" t="s">
        <v>176</v>
      </c>
      <c r="D203" s="232">
        <v>1</v>
      </c>
      <c r="E203" s="230">
        <v>73219</v>
      </c>
      <c r="F203" s="230">
        <f t="shared" si="7"/>
        <v>73219</v>
      </c>
      <c r="G203" s="234">
        <f>30*D203</f>
        <v>30</v>
      </c>
    </row>
    <row r="204" spans="1:7" ht="24" x14ac:dyDescent="0.25">
      <c r="A204" s="169" t="s">
        <v>391</v>
      </c>
      <c r="B204" s="170" t="s">
        <v>289</v>
      </c>
      <c r="C204" s="169" t="s">
        <v>158</v>
      </c>
      <c r="D204" s="232">
        <v>25</v>
      </c>
      <c r="E204" s="230">
        <v>186583.1</v>
      </c>
      <c r="F204" s="230">
        <f t="shared" si="7"/>
        <v>4664577.5</v>
      </c>
      <c r="G204" s="233">
        <f>5*D204</f>
        <v>125</v>
      </c>
    </row>
    <row r="205" spans="1:7" ht="24" x14ac:dyDescent="0.25">
      <c r="A205" s="169" t="s">
        <v>391</v>
      </c>
      <c r="B205" s="170" t="s">
        <v>289</v>
      </c>
      <c r="C205" s="169" t="s">
        <v>158</v>
      </c>
      <c r="D205" s="232">
        <v>25</v>
      </c>
      <c r="E205" s="230">
        <v>186583.1</v>
      </c>
      <c r="F205" s="230">
        <f t="shared" si="7"/>
        <v>4664577.5</v>
      </c>
      <c r="G205" s="233">
        <f>5*D205</f>
        <v>125</v>
      </c>
    </row>
    <row r="206" spans="1:7" ht="24" x14ac:dyDescent="0.25">
      <c r="A206" s="169" t="s">
        <v>391</v>
      </c>
      <c r="B206" s="170" t="s">
        <v>289</v>
      </c>
      <c r="C206" s="169" t="s">
        <v>176</v>
      </c>
      <c r="D206" s="217">
        <v>1</v>
      </c>
      <c r="E206" s="230">
        <v>73219</v>
      </c>
      <c r="F206" s="230">
        <f t="shared" si="7"/>
        <v>73219</v>
      </c>
      <c r="G206" s="234">
        <f>30*D206</f>
        <v>30</v>
      </c>
    </row>
    <row r="207" spans="1:7" x14ac:dyDescent="0.25">
      <c r="A207" s="169" t="s">
        <v>391</v>
      </c>
      <c r="B207" s="170" t="s">
        <v>499</v>
      </c>
      <c r="C207" s="169" t="s">
        <v>38</v>
      </c>
      <c r="D207" s="232">
        <v>1</v>
      </c>
      <c r="E207" s="230">
        <v>88375.8</v>
      </c>
      <c r="F207" s="230">
        <f t="shared" si="7"/>
        <v>88375.8</v>
      </c>
      <c r="G207" s="233">
        <v>6</v>
      </c>
    </row>
    <row r="208" spans="1:7" ht="24" x14ac:dyDescent="0.25">
      <c r="A208" s="169" t="s">
        <v>391</v>
      </c>
      <c r="B208" s="170" t="s">
        <v>499</v>
      </c>
      <c r="C208" s="169" t="s">
        <v>158</v>
      </c>
      <c r="D208" s="232">
        <v>25</v>
      </c>
      <c r="E208" s="230">
        <v>186583.1</v>
      </c>
      <c r="F208" s="230">
        <f t="shared" si="7"/>
        <v>4664577.5</v>
      </c>
      <c r="G208" s="233">
        <f>5*D208</f>
        <v>125</v>
      </c>
    </row>
    <row r="209" spans="1:7" ht="24" x14ac:dyDescent="0.25">
      <c r="A209" s="169" t="s">
        <v>391</v>
      </c>
      <c r="B209" s="170" t="s">
        <v>499</v>
      </c>
      <c r="C209" s="169" t="s">
        <v>176</v>
      </c>
      <c r="D209" s="232">
        <v>1</v>
      </c>
      <c r="E209" s="230">
        <v>73219</v>
      </c>
      <c r="F209" s="230">
        <f t="shared" si="7"/>
        <v>73219</v>
      </c>
      <c r="G209" s="234">
        <f>30*D209</f>
        <v>30</v>
      </c>
    </row>
    <row r="210" spans="1:7" ht="24" x14ac:dyDescent="0.25">
      <c r="A210" s="169" t="s">
        <v>391</v>
      </c>
      <c r="B210" s="170" t="s">
        <v>72</v>
      </c>
      <c r="C210" s="169" t="s">
        <v>158</v>
      </c>
      <c r="D210" s="232">
        <v>25</v>
      </c>
      <c r="E210" s="230">
        <v>186583.1</v>
      </c>
      <c r="F210" s="230">
        <f t="shared" si="7"/>
        <v>4664577.5</v>
      </c>
      <c r="G210" s="233">
        <f>5*D210</f>
        <v>125</v>
      </c>
    </row>
    <row r="211" spans="1:7" ht="24" x14ac:dyDescent="0.25">
      <c r="A211" s="169" t="s">
        <v>391</v>
      </c>
      <c r="B211" s="170" t="s">
        <v>72</v>
      </c>
      <c r="C211" s="169" t="s">
        <v>176</v>
      </c>
      <c r="D211" s="217">
        <v>1</v>
      </c>
      <c r="E211" s="230">
        <v>73219</v>
      </c>
      <c r="F211" s="230">
        <f t="shared" si="7"/>
        <v>73219</v>
      </c>
      <c r="G211" s="234">
        <f>30*D211</f>
        <v>30</v>
      </c>
    </row>
    <row r="212" spans="1:7" x14ac:dyDescent="0.25">
      <c r="A212" s="169" t="s">
        <v>391</v>
      </c>
      <c r="B212" s="170" t="s">
        <v>393</v>
      </c>
      <c r="C212" s="169" t="s">
        <v>225</v>
      </c>
      <c r="D212" s="232">
        <v>1</v>
      </c>
      <c r="E212" s="230">
        <v>730300</v>
      </c>
      <c r="F212" s="230">
        <f t="shared" si="7"/>
        <v>730300</v>
      </c>
      <c r="G212" s="233">
        <f>20*D212</f>
        <v>20</v>
      </c>
    </row>
    <row r="213" spans="1:7" ht="24" x14ac:dyDescent="0.25">
      <c r="A213" s="169" t="s">
        <v>391</v>
      </c>
      <c r="B213" s="170" t="s">
        <v>490</v>
      </c>
      <c r="C213" s="169" t="s">
        <v>158</v>
      </c>
      <c r="D213" s="232">
        <v>25</v>
      </c>
      <c r="E213" s="230">
        <v>186583.1</v>
      </c>
      <c r="F213" s="230">
        <f t="shared" si="7"/>
        <v>4664577.5</v>
      </c>
      <c r="G213" s="233">
        <f>5*D213</f>
        <v>125</v>
      </c>
    </row>
    <row r="214" spans="1:7" ht="24" x14ac:dyDescent="0.25">
      <c r="A214" s="169" t="s">
        <v>391</v>
      </c>
      <c r="B214" s="170" t="s">
        <v>490</v>
      </c>
      <c r="C214" s="169" t="s">
        <v>176</v>
      </c>
      <c r="D214" s="232">
        <v>1</v>
      </c>
      <c r="E214" s="230">
        <v>73219</v>
      </c>
      <c r="F214" s="230">
        <f t="shared" si="7"/>
        <v>73219</v>
      </c>
      <c r="G214" s="234">
        <f>30*D214</f>
        <v>30</v>
      </c>
    </row>
    <row r="215" spans="1:7" ht="24" x14ac:dyDescent="0.25">
      <c r="A215" s="169" t="s">
        <v>391</v>
      </c>
      <c r="B215" s="170" t="s">
        <v>44</v>
      </c>
      <c r="C215" s="169" t="s">
        <v>200</v>
      </c>
      <c r="D215" s="232">
        <v>1</v>
      </c>
      <c r="E215" s="230">
        <v>1400818.5</v>
      </c>
      <c r="F215" s="230">
        <f t="shared" si="7"/>
        <v>1400818.5</v>
      </c>
      <c r="G215" s="233">
        <f>15*D215</f>
        <v>15</v>
      </c>
    </row>
    <row r="216" spans="1:7" ht="24" x14ac:dyDescent="0.25">
      <c r="A216" s="169" t="s">
        <v>391</v>
      </c>
      <c r="B216" s="170" t="s">
        <v>44</v>
      </c>
      <c r="C216" s="169" t="s">
        <v>176</v>
      </c>
      <c r="D216" s="232">
        <v>1</v>
      </c>
      <c r="E216" s="230">
        <v>73219</v>
      </c>
      <c r="F216" s="230">
        <f t="shared" si="7"/>
        <v>73219</v>
      </c>
      <c r="G216" s="234">
        <f>30*D216</f>
        <v>30</v>
      </c>
    </row>
    <row r="217" spans="1:7" ht="24" x14ac:dyDescent="0.25">
      <c r="A217" s="169" t="s">
        <v>391</v>
      </c>
      <c r="B217" s="170" t="s">
        <v>394</v>
      </c>
      <c r="C217" s="169" t="s">
        <v>252</v>
      </c>
      <c r="D217" s="232">
        <v>1</v>
      </c>
      <c r="E217" s="230">
        <v>287000</v>
      </c>
      <c r="F217" s="230">
        <f t="shared" si="7"/>
        <v>287000</v>
      </c>
      <c r="G217" s="233">
        <f>12*D217</f>
        <v>12</v>
      </c>
    </row>
    <row r="218" spans="1:7" ht="24" x14ac:dyDescent="0.25">
      <c r="A218" s="169" t="s">
        <v>391</v>
      </c>
      <c r="B218" s="170" t="s">
        <v>500</v>
      </c>
      <c r="C218" s="169" t="s">
        <v>200</v>
      </c>
      <c r="D218" s="232">
        <v>1</v>
      </c>
      <c r="E218" s="230">
        <v>1400818.5</v>
      </c>
      <c r="F218" s="230">
        <f t="shared" si="7"/>
        <v>1400818.5</v>
      </c>
      <c r="G218" s="233">
        <f>15*D218</f>
        <v>15</v>
      </c>
    </row>
    <row r="219" spans="1:7" ht="24" x14ac:dyDescent="0.25">
      <c r="A219" s="170" t="s">
        <v>391</v>
      </c>
      <c r="B219" s="178" t="s">
        <v>500</v>
      </c>
      <c r="C219" s="169" t="s">
        <v>158</v>
      </c>
      <c r="D219" s="232">
        <v>25</v>
      </c>
      <c r="E219" s="230">
        <v>186583.1</v>
      </c>
      <c r="F219" s="230">
        <f t="shared" si="7"/>
        <v>4664577.5</v>
      </c>
      <c r="G219" s="233">
        <f>5*D219</f>
        <v>125</v>
      </c>
    </row>
    <row r="220" spans="1:7" ht="24" x14ac:dyDescent="0.25">
      <c r="A220" s="170" t="s">
        <v>391</v>
      </c>
      <c r="B220" s="178" t="s">
        <v>500</v>
      </c>
      <c r="C220" s="169" t="s">
        <v>176</v>
      </c>
      <c r="D220" s="232">
        <v>1</v>
      </c>
      <c r="E220" s="230">
        <v>73219</v>
      </c>
      <c r="F220" s="230">
        <f t="shared" si="7"/>
        <v>73219</v>
      </c>
      <c r="G220" s="234">
        <f>30*D220</f>
        <v>30</v>
      </c>
    </row>
    <row r="221" spans="1:7" ht="24" x14ac:dyDescent="0.25">
      <c r="A221" s="169" t="s">
        <v>391</v>
      </c>
      <c r="B221" s="178" t="s">
        <v>501</v>
      </c>
      <c r="C221" s="169" t="s">
        <v>200</v>
      </c>
      <c r="D221" s="232">
        <v>1</v>
      </c>
      <c r="E221" s="230">
        <v>1400818.5</v>
      </c>
      <c r="F221" s="230">
        <f t="shared" si="7"/>
        <v>1400818.5</v>
      </c>
      <c r="G221" s="233">
        <f>15*D221</f>
        <v>15</v>
      </c>
    </row>
    <row r="222" spans="1:7" ht="24" x14ac:dyDescent="0.25">
      <c r="A222" s="170" t="s">
        <v>391</v>
      </c>
      <c r="B222" s="170" t="s">
        <v>501</v>
      </c>
      <c r="C222" s="169" t="s">
        <v>158</v>
      </c>
      <c r="D222" s="232">
        <v>25</v>
      </c>
      <c r="E222" s="230">
        <v>186583.1</v>
      </c>
      <c r="F222" s="230">
        <f t="shared" si="7"/>
        <v>4664577.5</v>
      </c>
      <c r="G222" s="233">
        <f>5*D222</f>
        <v>125</v>
      </c>
    </row>
    <row r="223" spans="1:7" ht="24" x14ac:dyDescent="0.25">
      <c r="A223" s="170" t="s">
        <v>391</v>
      </c>
      <c r="B223" s="170" t="s">
        <v>501</v>
      </c>
      <c r="C223" s="169" t="s">
        <v>176</v>
      </c>
      <c r="D223" s="232">
        <v>1</v>
      </c>
      <c r="E223" s="230">
        <v>73219</v>
      </c>
      <c r="F223" s="230">
        <f t="shared" si="7"/>
        <v>73219</v>
      </c>
      <c r="G223" s="234">
        <f>30*D223</f>
        <v>30</v>
      </c>
    </row>
    <row r="224" spans="1:7" ht="24" x14ac:dyDescent="0.25">
      <c r="A224" s="188" t="s">
        <v>36</v>
      </c>
      <c r="B224" s="188" t="s">
        <v>301</v>
      </c>
      <c r="C224" s="169" t="s">
        <v>252</v>
      </c>
      <c r="D224" s="233">
        <v>2</v>
      </c>
      <c r="E224" s="230">
        <v>287000</v>
      </c>
      <c r="F224" s="230">
        <f t="shared" si="7"/>
        <v>574000</v>
      </c>
      <c r="G224" s="233">
        <v>8</v>
      </c>
    </row>
    <row r="225" spans="1:7" ht="24" x14ac:dyDescent="0.25">
      <c r="A225" s="188" t="s">
        <v>36</v>
      </c>
      <c r="B225" s="188" t="s">
        <v>268</v>
      </c>
      <c r="C225" s="169" t="s">
        <v>252</v>
      </c>
      <c r="D225" s="233">
        <v>2</v>
      </c>
      <c r="E225" s="230">
        <v>287000</v>
      </c>
      <c r="F225" s="230">
        <f t="shared" si="7"/>
        <v>574000</v>
      </c>
      <c r="G225" s="233">
        <v>8</v>
      </c>
    </row>
    <row r="226" spans="1:7" ht="24" x14ac:dyDescent="0.25">
      <c r="A226" s="188" t="s">
        <v>36</v>
      </c>
      <c r="B226" s="188" t="s">
        <v>267</v>
      </c>
      <c r="C226" s="169" t="s">
        <v>252</v>
      </c>
      <c r="D226" s="233">
        <v>2</v>
      </c>
      <c r="E226" s="230">
        <v>287000</v>
      </c>
      <c r="F226" s="230">
        <f t="shared" si="7"/>
        <v>574000</v>
      </c>
      <c r="G226" s="233">
        <v>8</v>
      </c>
    </row>
    <row r="227" spans="1:7" x14ac:dyDescent="0.25">
      <c r="A227" s="188" t="s">
        <v>36</v>
      </c>
      <c r="B227" s="188" t="s">
        <v>43</v>
      </c>
      <c r="C227" s="188" t="s">
        <v>38</v>
      </c>
      <c r="D227" s="233">
        <v>8</v>
      </c>
      <c r="E227" s="230">
        <v>88375.8</v>
      </c>
      <c r="F227" s="230">
        <f t="shared" si="7"/>
        <v>707006.4</v>
      </c>
      <c r="G227" s="233">
        <v>24</v>
      </c>
    </row>
    <row r="228" spans="1:7" ht="24" x14ac:dyDescent="0.25">
      <c r="A228" s="188" t="s">
        <v>36</v>
      </c>
      <c r="B228" s="188" t="s">
        <v>297</v>
      </c>
      <c r="C228" s="188" t="s">
        <v>33</v>
      </c>
      <c r="D228" s="233">
        <v>2</v>
      </c>
      <c r="E228" s="230">
        <v>153650</v>
      </c>
      <c r="F228" s="230">
        <f t="shared" si="7"/>
        <v>307300</v>
      </c>
      <c r="G228" s="233">
        <v>50</v>
      </c>
    </row>
    <row r="229" spans="1:7" ht="24" x14ac:dyDescent="0.25">
      <c r="A229" s="188" t="s">
        <v>36</v>
      </c>
      <c r="B229" s="188" t="s">
        <v>297</v>
      </c>
      <c r="C229" s="188" t="s">
        <v>200</v>
      </c>
      <c r="D229" s="233">
        <v>2</v>
      </c>
      <c r="E229" s="230">
        <v>1400818.5</v>
      </c>
      <c r="F229" s="230">
        <f t="shared" si="7"/>
        <v>2801637</v>
      </c>
      <c r="G229" s="233">
        <v>31</v>
      </c>
    </row>
    <row r="230" spans="1:7" x14ac:dyDescent="0.25">
      <c r="A230" s="169" t="s">
        <v>661</v>
      </c>
      <c r="B230" s="170" t="s">
        <v>644</v>
      </c>
      <c r="C230" s="177" t="s">
        <v>33</v>
      </c>
      <c r="D230" s="232">
        <v>1</v>
      </c>
      <c r="E230" s="230">
        <v>153650</v>
      </c>
      <c r="F230" s="230">
        <f t="shared" si="7"/>
        <v>153650</v>
      </c>
      <c r="G230" s="233">
        <f>25*D230</f>
        <v>25</v>
      </c>
    </row>
    <row r="231" spans="1:7" x14ac:dyDescent="0.25">
      <c r="A231" s="169" t="s">
        <v>661</v>
      </c>
      <c r="B231" s="170" t="s">
        <v>644</v>
      </c>
      <c r="C231" s="169" t="s">
        <v>38</v>
      </c>
      <c r="D231" s="232">
        <v>1</v>
      </c>
      <c r="E231" s="230">
        <v>88375.8</v>
      </c>
      <c r="F231" s="230">
        <f t="shared" si="7"/>
        <v>88375.8</v>
      </c>
      <c r="G231" s="233">
        <v>6</v>
      </c>
    </row>
    <row r="232" spans="1:7" ht="36" x14ac:dyDescent="0.25">
      <c r="A232" s="169" t="s">
        <v>661</v>
      </c>
      <c r="B232" s="170" t="s">
        <v>644</v>
      </c>
      <c r="C232" s="169" t="s">
        <v>145</v>
      </c>
      <c r="D232" s="232">
        <v>1</v>
      </c>
      <c r="E232" s="230">
        <v>379606.5</v>
      </c>
      <c r="F232" s="230">
        <f t="shared" si="7"/>
        <v>379606.5</v>
      </c>
      <c r="G232" s="233">
        <f>53*D232</f>
        <v>53</v>
      </c>
    </row>
    <row r="233" spans="1:7" x14ac:dyDescent="0.25">
      <c r="A233" s="169" t="s">
        <v>661</v>
      </c>
      <c r="B233" s="170" t="s">
        <v>644</v>
      </c>
      <c r="C233" s="169" t="s">
        <v>225</v>
      </c>
      <c r="D233" s="232">
        <v>1</v>
      </c>
      <c r="E233" s="230">
        <v>730300</v>
      </c>
      <c r="F233" s="230">
        <f t="shared" si="7"/>
        <v>730300</v>
      </c>
      <c r="G233" s="233">
        <f>20*D233</f>
        <v>20</v>
      </c>
    </row>
    <row r="234" spans="1:7" ht="24" x14ac:dyDescent="0.25">
      <c r="A234" s="169" t="s">
        <v>661</v>
      </c>
      <c r="B234" s="170" t="s">
        <v>644</v>
      </c>
      <c r="C234" s="169" t="s">
        <v>252</v>
      </c>
      <c r="D234" s="232">
        <v>1</v>
      </c>
      <c r="E234" s="230">
        <v>287000</v>
      </c>
      <c r="F234" s="230">
        <f t="shared" si="7"/>
        <v>287000</v>
      </c>
      <c r="G234" s="233">
        <f>12*D234</f>
        <v>12</v>
      </c>
    </row>
    <row r="235" spans="1:7" ht="24" x14ac:dyDescent="0.25">
      <c r="A235" s="169" t="s">
        <v>661</v>
      </c>
      <c r="B235" s="170" t="s">
        <v>644</v>
      </c>
      <c r="C235" s="169" t="s">
        <v>158</v>
      </c>
      <c r="D235" s="232">
        <v>25</v>
      </c>
      <c r="E235" s="230">
        <v>186583.1</v>
      </c>
      <c r="F235" s="230">
        <f t="shared" si="7"/>
        <v>4664577.5</v>
      </c>
      <c r="G235" s="233">
        <f>5*D235</f>
        <v>125</v>
      </c>
    </row>
    <row r="236" spans="1:7" ht="24" x14ac:dyDescent="0.25">
      <c r="A236" s="169" t="s">
        <v>661</v>
      </c>
      <c r="B236" s="170" t="s">
        <v>644</v>
      </c>
      <c r="C236" s="169" t="s">
        <v>176</v>
      </c>
      <c r="D236" s="232">
        <v>1</v>
      </c>
      <c r="E236" s="230">
        <v>73219</v>
      </c>
      <c r="F236" s="230">
        <f t="shared" si="7"/>
        <v>73219</v>
      </c>
      <c r="G236" s="234">
        <f>30*D236</f>
        <v>30</v>
      </c>
    </row>
    <row r="237" spans="1:7" x14ac:dyDescent="0.25">
      <c r="A237" s="169" t="s">
        <v>661</v>
      </c>
      <c r="B237" s="170" t="s">
        <v>681</v>
      </c>
      <c r="C237" s="177" t="s">
        <v>33</v>
      </c>
      <c r="D237" s="232">
        <v>1</v>
      </c>
      <c r="E237" s="230">
        <v>153650</v>
      </c>
      <c r="F237" s="230">
        <f t="shared" si="7"/>
        <v>153650</v>
      </c>
      <c r="G237" s="233">
        <f>25*D237</f>
        <v>25</v>
      </c>
    </row>
    <row r="238" spans="1:7" x14ac:dyDescent="0.25">
      <c r="A238" s="169" t="s">
        <v>661</v>
      </c>
      <c r="B238" s="170" t="s">
        <v>660</v>
      </c>
      <c r="C238" s="169" t="s">
        <v>38</v>
      </c>
      <c r="D238" s="232">
        <v>1</v>
      </c>
      <c r="E238" s="230">
        <v>88375.8</v>
      </c>
      <c r="F238" s="230">
        <f t="shared" si="7"/>
        <v>88375.8</v>
      </c>
      <c r="G238" s="233">
        <v>6</v>
      </c>
    </row>
    <row r="239" spans="1:7" ht="36" x14ac:dyDescent="0.25">
      <c r="A239" s="169" t="s">
        <v>661</v>
      </c>
      <c r="B239" s="170" t="s">
        <v>660</v>
      </c>
      <c r="C239" s="169" t="s">
        <v>145</v>
      </c>
      <c r="D239" s="232">
        <v>1</v>
      </c>
      <c r="E239" s="230">
        <v>379606.5</v>
      </c>
      <c r="F239" s="230">
        <f t="shared" si="7"/>
        <v>379606.5</v>
      </c>
      <c r="G239" s="233">
        <f>53*D239</f>
        <v>53</v>
      </c>
    </row>
    <row r="240" spans="1:7" x14ac:dyDescent="0.25">
      <c r="A240" s="169" t="s">
        <v>661</v>
      </c>
      <c r="B240" s="170" t="s">
        <v>660</v>
      </c>
      <c r="C240" s="169" t="s">
        <v>225</v>
      </c>
      <c r="D240" s="232">
        <v>1</v>
      </c>
      <c r="E240" s="230">
        <v>730300</v>
      </c>
      <c r="F240" s="230">
        <f t="shared" ref="F240:F303" si="8">+E240*D240</f>
        <v>730300</v>
      </c>
      <c r="G240" s="233">
        <f>20*D240</f>
        <v>20</v>
      </c>
    </row>
    <row r="241" spans="1:7" ht="24" x14ac:dyDescent="0.25">
      <c r="A241" s="169" t="s">
        <v>661</v>
      </c>
      <c r="B241" s="170" t="s">
        <v>660</v>
      </c>
      <c r="C241" s="169" t="s">
        <v>252</v>
      </c>
      <c r="D241" s="232">
        <v>1</v>
      </c>
      <c r="E241" s="230">
        <v>287000</v>
      </c>
      <c r="F241" s="230">
        <f t="shared" si="8"/>
        <v>287000</v>
      </c>
      <c r="G241" s="233">
        <f>12*D241</f>
        <v>12</v>
      </c>
    </row>
    <row r="242" spans="1:7" ht="24" x14ac:dyDescent="0.25">
      <c r="A242" s="169" t="s">
        <v>661</v>
      </c>
      <c r="B242" s="170" t="s">
        <v>660</v>
      </c>
      <c r="C242" s="169" t="s">
        <v>158</v>
      </c>
      <c r="D242" s="232">
        <v>25</v>
      </c>
      <c r="E242" s="230">
        <v>186583.1</v>
      </c>
      <c r="F242" s="230">
        <f t="shared" si="8"/>
        <v>4664577.5</v>
      </c>
      <c r="G242" s="233">
        <f>5*D242</f>
        <v>125</v>
      </c>
    </row>
    <row r="243" spans="1:7" ht="24" x14ac:dyDescent="0.25">
      <c r="A243" s="169" t="s">
        <v>661</v>
      </c>
      <c r="B243" s="170" t="s">
        <v>660</v>
      </c>
      <c r="C243" s="169" t="s">
        <v>176</v>
      </c>
      <c r="D243" s="232">
        <v>1</v>
      </c>
      <c r="E243" s="230">
        <v>73219</v>
      </c>
      <c r="F243" s="230">
        <f t="shared" si="8"/>
        <v>73219</v>
      </c>
      <c r="G243" s="234">
        <f>30*D243</f>
        <v>30</v>
      </c>
    </row>
    <row r="244" spans="1:7" x14ac:dyDescent="0.25">
      <c r="A244" s="169" t="s">
        <v>661</v>
      </c>
      <c r="B244" s="170" t="s">
        <v>301</v>
      </c>
      <c r="C244" s="177" t="s">
        <v>33</v>
      </c>
      <c r="D244" s="232">
        <v>1</v>
      </c>
      <c r="E244" s="230">
        <v>153650</v>
      </c>
      <c r="F244" s="230">
        <f t="shared" si="8"/>
        <v>153650</v>
      </c>
      <c r="G244" s="233">
        <f>25*D244</f>
        <v>25</v>
      </c>
    </row>
    <row r="245" spans="1:7" ht="24" x14ac:dyDescent="0.25">
      <c r="A245" s="169" t="s">
        <v>661</v>
      </c>
      <c r="B245" s="170" t="s">
        <v>301</v>
      </c>
      <c r="C245" s="169" t="s">
        <v>200</v>
      </c>
      <c r="D245" s="232">
        <v>1</v>
      </c>
      <c r="E245" s="230">
        <v>1400818.5</v>
      </c>
      <c r="F245" s="230">
        <f t="shared" si="8"/>
        <v>1400818.5</v>
      </c>
      <c r="G245" s="233">
        <f>15*D245</f>
        <v>15</v>
      </c>
    </row>
    <row r="246" spans="1:7" ht="24" x14ac:dyDescent="0.25">
      <c r="A246" s="169" t="s">
        <v>661</v>
      </c>
      <c r="B246" s="170" t="s">
        <v>301</v>
      </c>
      <c r="C246" s="169" t="s">
        <v>252</v>
      </c>
      <c r="D246" s="232">
        <v>2</v>
      </c>
      <c r="E246" s="230">
        <v>287000</v>
      </c>
      <c r="F246" s="230">
        <f t="shared" si="8"/>
        <v>574000</v>
      </c>
      <c r="G246" s="233">
        <f>12*D246</f>
        <v>24</v>
      </c>
    </row>
    <row r="247" spans="1:7" ht="24" x14ac:dyDescent="0.25">
      <c r="A247" s="169" t="s">
        <v>661</v>
      </c>
      <c r="B247" s="170" t="s">
        <v>301</v>
      </c>
      <c r="C247" s="169" t="s">
        <v>158</v>
      </c>
      <c r="D247" s="232">
        <v>25</v>
      </c>
      <c r="E247" s="230">
        <v>186583.1</v>
      </c>
      <c r="F247" s="230">
        <f t="shared" si="8"/>
        <v>4664577.5</v>
      </c>
      <c r="G247" s="233">
        <f>5*D247</f>
        <v>125</v>
      </c>
    </row>
    <row r="248" spans="1:7" x14ac:dyDescent="0.25">
      <c r="A248" s="169" t="s">
        <v>661</v>
      </c>
      <c r="B248" s="170" t="s">
        <v>650</v>
      </c>
      <c r="C248" s="169" t="s">
        <v>38</v>
      </c>
      <c r="D248" s="232">
        <v>1</v>
      </c>
      <c r="E248" s="230">
        <v>88375.8</v>
      </c>
      <c r="F248" s="230">
        <f t="shared" si="8"/>
        <v>88375.8</v>
      </c>
      <c r="G248" s="233">
        <v>6</v>
      </c>
    </row>
    <row r="249" spans="1:7" ht="24" x14ac:dyDescent="0.25">
      <c r="A249" s="169" t="s">
        <v>661</v>
      </c>
      <c r="B249" s="170" t="s">
        <v>650</v>
      </c>
      <c r="C249" s="169" t="s">
        <v>252</v>
      </c>
      <c r="D249" s="232">
        <v>1</v>
      </c>
      <c r="E249" s="230">
        <v>287000</v>
      </c>
      <c r="F249" s="230">
        <f t="shared" si="8"/>
        <v>287000</v>
      </c>
      <c r="G249" s="233">
        <f>12*D249</f>
        <v>12</v>
      </c>
    </row>
    <row r="250" spans="1:7" ht="24" x14ac:dyDescent="0.25">
      <c r="A250" s="169" t="s">
        <v>661</v>
      </c>
      <c r="B250" s="170" t="s">
        <v>650</v>
      </c>
      <c r="C250" s="169" t="s">
        <v>118</v>
      </c>
      <c r="D250" s="232">
        <v>1</v>
      </c>
      <c r="E250" s="230">
        <v>55212</v>
      </c>
      <c r="F250" s="230">
        <f t="shared" si="8"/>
        <v>55212</v>
      </c>
      <c r="G250" s="233">
        <v>20</v>
      </c>
    </row>
    <row r="251" spans="1:7" x14ac:dyDescent="0.25">
      <c r="A251" s="169" t="s">
        <v>661</v>
      </c>
      <c r="B251" s="170" t="s">
        <v>652</v>
      </c>
      <c r="C251" s="169" t="s">
        <v>33</v>
      </c>
      <c r="D251" s="232">
        <v>1</v>
      </c>
      <c r="E251" s="230">
        <v>153650</v>
      </c>
      <c r="F251" s="230">
        <f t="shared" si="8"/>
        <v>153650</v>
      </c>
      <c r="G251" s="233">
        <f>25*D251</f>
        <v>25</v>
      </c>
    </row>
    <row r="252" spans="1:7" ht="24" x14ac:dyDescent="0.25">
      <c r="A252" s="169" t="s">
        <v>661</v>
      </c>
      <c r="B252" s="170" t="s">
        <v>652</v>
      </c>
      <c r="C252" s="169" t="s">
        <v>252</v>
      </c>
      <c r="D252" s="232">
        <v>1</v>
      </c>
      <c r="E252" s="230">
        <v>287000</v>
      </c>
      <c r="F252" s="230">
        <f t="shared" si="8"/>
        <v>287000</v>
      </c>
      <c r="G252" s="233">
        <f>12*D252</f>
        <v>12</v>
      </c>
    </row>
    <row r="253" spans="1:7" ht="24" x14ac:dyDescent="0.25">
      <c r="A253" s="169" t="s">
        <v>661</v>
      </c>
      <c r="B253" s="170" t="s">
        <v>652</v>
      </c>
      <c r="C253" s="169" t="s">
        <v>176</v>
      </c>
      <c r="D253" s="232">
        <v>1</v>
      </c>
      <c r="E253" s="230">
        <v>73219</v>
      </c>
      <c r="F253" s="230">
        <f t="shared" si="8"/>
        <v>73219</v>
      </c>
      <c r="G253" s="234">
        <f>30*D253</f>
        <v>30</v>
      </c>
    </row>
    <row r="254" spans="1:7" x14ac:dyDescent="0.25">
      <c r="A254" s="169" t="s">
        <v>661</v>
      </c>
      <c r="B254" s="170" t="s">
        <v>654</v>
      </c>
      <c r="C254" s="169" t="s">
        <v>33</v>
      </c>
      <c r="D254" s="232">
        <v>1</v>
      </c>
      <c r="E254" s="230">
        <v>153650</v>
      </c>
      <c r="F254" s="230">
        <f t="shared" si="8"/>
        <v>153650</v>
      </c>
      <c r="G254" s="233">
        <f>25*D254</f>
        <v>25</v>
      </c>
    </row>
    <row r="255" spans="1:7" ht="24" x14ac:dyDescent="0.25">
      <c r="A255" s="169" t="s">
        <v>661</v>
      </c>
      <c r="B255" s="170" t="s">
        <v>654</v>
      </c>
      <c r="C255" s="169" t="s">
        <v>252</v>
      </c>
      <c r="D255" s="232">
        <v>1</v>
      </c>
      <c r="E255" s="230">
        <v>287000</v>
      </c>
      <c r="F255" s="230">
        <f t="shared" si="8"/>
        <v>287000</v>
      </c>
      <c r="G255" s="233">
        <f>12*D255</f>
        <v>12</v>
      </c>
    </row>
    <row r="256" spans="1:7" ht="24" x14ac:dyDescent="0.25">
      <c r="A256" s="169" t="s">
        <v>661</v>
      </c>
      <c r="B256" s="170" t="s">
        <v>654</v>
      </c>
      <c r="C256" s="169" t="s">
        <v>158</v>
      </c>
      <c r="D256" s="232">
        <v>25</v>
      </c>
      <c r="E256" s="230">
        <v>186583.1</v>
      </c>
      <c r="F256" s="230">
        <f t="shared" si="8"/>
        <v>4664577.5</v>
      </c>
      <c r="G256" s="233">
        <f>5*D256</f>
        <v>125</v>
      </c>
    </row>
    <row r="257" spans="1:7" ht="24" x14ac:dyDescent="0.25">
      <c r="A257" s="169" t="s">
        <v>661</v>
      </c>
      <c r="B257" s="170" t="s">
        <v>662</v>
      </c>
      <c r="C257" s="169" t="s">
        <v>38</v>
      </c>
      <c r="D257" s="232">
        <v>1</v>
      </c>
      <c r="E257" s="230">
        <v>88375.8</v>
      </c>
      <c r="F257" s="230">
        <f t="shared" si="8"/>
        <v>88375.8</v>
      </c>
      <c r="G257" s="233">
        <v>6</v>
      </c>
    </row>
    <row r="258" spans="1:7" ht="36" x14ac:dyDescent="0.25">
      <c r="A258" s="169" t="s">
        <v>661</v>
      </c>
      <c r="B258" s="170" t="s">
        <v>662</v>
      </c>
      <c r="C258" s="169" t="s">
        <v>145</v>
      </c>
      <c r="D258" s="232">
        <v>1</v>
      </c>
      <c r="E258" s="230">
        <v>379606.5</v>
      </c>
      <c r="F258" s="230">
        <f t="shared" si="8"/>
        <v>379606.5</v>
      </c>
      <c r="G258" s="233">
        <f>53*D258</f>
        <v>53</v>
      </c>
    </row>
    <row r="259" spans="1:7" ht="36" x14ac:dyDescent="0.25">
      <c r="A259" s="169" t="s">
        <v>661</v>
      </c>
      <c r="B259" s="170" t="s">
        <v>662</v>
      </c>
      <c r="C259" s="169" t="s">
        <v>145</v>
      </c>
      <c r="D259" s="232">
        <v>1</v>
      </c>
      <c r="E259" s="230">
        <v>379606.5</v>
      </c>
      <c r="F259" s="230">
        <f t="shared" si="8"/>
        <v>379606.5</v>
      </c>
      <c r="G259" s="233">
        <f>53*D259</f>
        <v>53</v>
      </c>
    </row>
    <row r="260" spans="1:7" ht="24" x14ac:dyDescent="0.25">
      <c r="A260" s="169" t="s">
        <v>661</v>
      </c>
      <c r="B260" s="170" t="s">
        <v>662</v>
      </c>
      <c r="C260" s="169" t="s">
        <v>225</v>
      </c>
      <c r="D260" s="232">
        <v>1</v>
      </c>
      <c r="E260" s="230">
        <v>730300</v>
      </c>
      <c r="F260" s="230">
        <f t="shared" si="8"/>
        <v>730300</v>
      </c>
      <c r="G260" s="233">
        <f>20*D260</f>
        <v>20</v>
      </c>
    </row>
    <row r="261" spans="1:7" ht="24" x14ac:dyDescent="0.25">
      <c r="A261" s="169" t="s">
        <v>661</v>
      </c>
      <c r="B261" s="170" t="s">
        <v>662</v>
      </c>
      <c r="C261" s="169" t="s">
        <v>158</v>
      </c>
      <c r="D261" s="232">
        <v>25</v>
      </c>
      <c r="E261" s="230">
        <v>186583.1</v>
      </c>
      <c r="F261" s="230">
        <f t="shared" si="8"/>
        <v>4664577.5</v>
      </c>
      <c r="G261" s="233">
        <f>5*D261</f>
        <v>125</v>
      </c>
    </row>
    <row r="262" spans="1:7" ht="24" x14ac:dyDescent="0.25">
      <c r="A262" s="169" t="s">
        <v>661</v>
      </c>
      <c r="B262" s="170" t="s">
        <v>662</v>
      </c>
      <c r="C262" s="169" t="s">
        <v>176</v>
      </c>
      <c r="D262" s="232">
        <v>1</v>
      </c>
      <c r="E262" s="230">
        <v>73219</v>
      </c>
      <c r="F262" s="230">
        <f t="shared" si="8"/>
        <v>73219</v>
      </c>
      <c r="G262" s="234">
        <f>30*D262</f>
        <v>30</v>
      </c>
    </row>
    <row r="263" spans="1:7" x14ac:dyDescent="0.25">
      <c r="A263" s="169" t="s">
        <v>661</v>
      </c>
      <c r="B263" s="170" t="s">
        <v>658</v>
      </c>
      <c r="C263" s="169" t="s">
        <v>33</v>
      </c>
      <c r="D263" s="232">
        <v>1</v>
      </c>
      <c r="E263" s="230">
        <v>153650</v>
      </c>
      <c r="F263" s="230">
        <f t="shared" si="8"/>
        <v>153650</v>
      </c>
      <c r="G263" s="233">
        <f>25*D263</f>
        <v>25</v>
      </c>
    </row>
    <row r="264" spans="1:7" x14ac:dyDescent="0.25">
      <c r="A264" s="169" t="s">
        <v>661</v>
      </c>
      <c r="B264" s="170" t="s">
        <v>658</v>
      </c>
      <c r="C264" s="169" t="s">
        <v>38</v>
      </c>
      <c r="D264" s="232">
        <v>1</v>
      </c>
      <c r="E264" s="230">
        <v>88375.8</v>
      </c>
      <c r="F264" s="230">
        <f t="shared" si="8"/>
        <v>88375.8</v>
      </c>
      <c r="G264" s="233">
        <v>6</v>
      </c>
    </row>
    <row r="265" spans="1:7" x14ac:dyDescent="0.25">
      <c r="A265" s="169" t="s">
        <v>661</v>
      </c>
      <c r="B265" s="170" t="s">
        <v>658</v>
      </c>
      <c r="C265" s="169" t="s">
        <v>225</v>
      </c>
      <c r="D265" s="232">
        <v>1</v>
      </c>
      <c r="E265" s="230">
        <v>730300</v>
      </c>
      <c r="F265" s="230">
        <f t="shared" si="8"/>
        <v>730300</v>
      </c>
      <c r="G265" s="233">
        <f>20*D265</f>
        <v>20</v>
      </c>
    </row>
    <row r="266" spans="1:7" ht="24" x14ac:dyDescent="0.25">
      <c r="A266" s="169" t="s">
        <v>661</v>
      </c>
      <c r="B266" s="170" t="s">
        <v>658</v>
      </c>
      <c r="C266" s="169" t="s">
        <v>252</v>
      </c>
      <c r="D266" s="232">
        <v>1</v>
      </c>
      <c r="E266" s="230">
        <v>287000</v>
      </c>
      <c r="F266" s="230">
        <f t="shared" si="8"/>
        <v>287000</v>
      </c>
      <c r="G266" s="233">
        <f>12*D266</f>
        <v>12</v>
      </c>
    </row>
    <row r="267" spans="1:7" ht="24" x14ac:dyDescent="0.25">
      <c r="A267" s="169" t="s">
        <v>661</v>
      </c>
      <c r="B267" s="170" t="s">
        <v>297</v>
      </c>
      <c r="C267" s="169" t="s">
        <v>38</v>
      </c>
      <c r="D267" s="232">
        <v>1</v>
      </c>
      <c r="E267" s="230">
        <v>88375.8</v>
      </c>
      <c r="F267" s="230">
        <f t="shared" si="8"/>
        <v>88375.8</v>
      </c>
      <c r="G267" s="233">
        <v>6</v>
      </c>
    </row>
    <row r="268" spans="1:7" ht="36" x14ac:dyDescent="0.25">
      <c r="A268" s="169" t="s">
        <v>661</v>
      </c>
      <c r="B268" s="170" t="s">
        <v>297</v>
      </c>
      <c r="C268" s="169" t="s">
        <v>145</v>
      </c>
      <c r="D268" s="232">
        <v>1</v>
      </c>
      <c r="E268" s="230">
        <v>379606.5</v>
      </c>
      <c r="F268" s="230">
        <f t="shared" si="8"/>
        <v>379606.5</v>
      </c>
      <c r="G268" s="233">
        <f>53*D268</f>
        <v>53</v>
      </c>
    </row>
    <row r="269" spans="1:7" ht="36" x14ac:dyDescent="0.25">
      <c r="A269" s="169" t="s">
        <v>661</v>
      </c>
      <c r="B269" s="170" t="s">
        <v>297</v>
      </c>
      <c r="C269" s="169" t="s">
        <v>145</v>
      </c>
      <c r="D269" s="232">
        <v>1</v>
      </c>
      <c r="E269" s="230">
        <v>379606.5</v>
      </c>
      <c r="F269" s="230">
        <f t="shared" si="8"/>
        <v>379606.5</v>
      </c>
      <c r="G269" s="233">
        <f>53*D269</f>
        <v>53</v>
      </c>
    </row>
    <row r="270" spans="1:7" ht="24" x14ac:dyDescent="0.25">
      <c r="A270" s="169" t="s">
        <v>661</v>
      </c>
      <c r="B270" s="170" t="s">
        <v>297</v>
      </c>
      <c r="C270" s="169" t="s">
        <v>225</v>
      </c>
      <c r="D270" s="232">
        <v>1</v>
      </c>
      <c r="E270" s="230">
        <v>730300</v>
      </c>
      <c r="F270" s="230">
        <f t="shared" si="8"/>
        <v>730300</v>
      </c>
      <c r="G270" s="233">
        <f>20*D270</f>
        <v>20</v>
      </c>
    </row>
    <row r="271" spans="1:7" ht="24" x14ac:dyDescent="0.25">
      <c r="A271" s="169" t="s">
        <v>661</v>
      </c>
      <c r="B271" s="170" t="s">
        <v>297</v>
      </c>
      <c r="C271" s="169" t="s">
        <v>252</v>
      </c>
      <c r="D271" s="232">
        <v>1</v>
      </c>
      <c r="E271" s="230">
        <v>287000</v>
      </c>
      <c r="F271" s="230">
        <f t="shared" si="8"/>
        <v>287000</v>
      </c>
      <c r="G271" s="233">
        <f>12*D271</f>
        <v>12</v>
      </c>
    </row>
    <row r="272" spans="1:7" ht="24" x14ac:dyDescent="0.25">
      <c r="A272" s="169" t="s">
        <v>661</v>
      </c>
      <c r="B272" s="170" t="s">
        <v>297</v>
      </c>
      <c r="C272" s="169" t="s">
        <v>118</v>
      </c>
      <c r="D272" s="232">
        <v>1</v>
      </c>
      <c r="E272" s="230">
        <v>55212</v>
      </c>
      <c r="F272" s="230">
        <f t="shared" si="8"/>
        <v>55212</v>
      </c>
      <c r="G272" s="233">
        <v>20</v>
      </c>
    </row>
    <row r="273" spans="1:7" ht="24" x14ac:dyDescent="0.25">
      <c r="A273" s="169" t="s">
        <v>661</v>
      </c>
      <c r="B273" s="170" t="s">
        <v>297</v>
      </c>
      <c r="C273" s="169" t="s">
        <v>158</v>
      </c>
      <c r="D273" s="232">
        <v>25</v>
      </c>
      <c r="E273" s="230">
        <v>186583.1</v>
      </c>
      <c r="F273" s="230">
        <f t="shared" si="8"/>
        <v>4664577.5</v>
      </c>
      <c r="G273" s="233">
        <f>5*D273</f>
        <v>125</v>
      </c>
    </row>
    <row r="274" spans="1:7" ht="24" x14ac:dyDescent="0.25">
      <c r="A274" s="169" t="s">
        <v>661</v>
      </c>
      <c r="B274" s="170" t="s">
        <v>297</v>
      </c>
      <c r="C274" s="169" t="s">
        <v>176</v>
      </c>
      <c r="D274" s="232">
        <v>1</v>
      </c>
      <c r="E274" s="230">
        <v>73219</v>
      </c>
      <c r="F274" s="230">
        <f t="shared" si="8"/>
        <v>73219</v>
      </c>
      <c r="G274" s="234">
        <f>30*D274</f>
        <v>30</v>
      </c>
    </row>
    <row r="275" spans="1:7" x14ac:dyDescent="0.25">
      <c r="A275" s="169" t="s">
        <v>661</v>
      </c>
      <c r="B275" s="170" t="s">
        <v>659</v>
      </c>
      <c r="C275" s="169" t="s">
        <v>33</v>
      </c>
      <c r="D275" s="232">
        <v>1</v>
      </c>
      <c r="E275" s="230">
        <v>153650</v>
      </c>
      <c r="F275" s="230">
        <f t="shared" si="8"/>
        <v>153650</v>
      </c>
      <c r="G275" s="233">
        <f>25*D275</f>
        <v>25</v>
      </c>
    </row>
    <row r="276" spans="1:7" x14ac:dyDescent="0.25">
      <c r="A276" s="169" t="s">
        <v>661</v>
      </c>
      <c r="B276" s="170" t="s">
        <v>659</v>
      </c>
      <c r="C276" s="169" t="s">
        <v>38</v>
      </c>
      <c r="D276" s="232">
        <v>1</v>
      </c>
      <c r="E276" s="230">
        <v>88375.8</v>
      </c>
      <c r="F276" s="230">
        <f t="shared" si="8"/>
        <v>88375.8</v>
      </c>
      <c r="G276" s="233">
        <v>6</v>
      </c>
    </row>
    <row r="277" spans="1:7" ht="36" x14ac:dyDescent="0.25">
      <c r="A277" s="169" t="s">
        <v>661</v>
      </c>
      <c r="B277" s="170" t="s">
        <v>659</v>
      </c>
      <c r="C277" s="169" t="s">
        <v>145</v>
      </c>
      <c r="D277" s="232">
        <v>1</v>
      </c>
      <c r="E277" s="230">
        <v>379606.5</v>
      </c>
      <c r="F277" s="230">
        <f t="shared" si="8"/>
        <v>379606.5</v>
      </c>
      <c r="G277" s="233">
        <f>53*D277</f>
        <v>53</v>
      </c>
    </row>
    <row r="278" spans="1:7" ht="36" x14ac:dyDescent="0.25">
      <c r="A278" s="169" t="s">
        <v>661</v>
      </c>
      <c r="B278" s="170" t="s">
        <v>659</v>
      </c>
      <c r="C278" s="169" t="s">
        <v>145</v>
      </c>
      <c r="D278" s="232">
        <v>1</v>
      </c>
      <c r="E278" s="230">
        <v>379606.5</v>
      </c>
      <c r="F278" s="230">
        <f t="shared" si="8"/>
        <v>379606.5</v>
      </c>
      <c r="G278" s="233">
        <f>53*D278</f>
        <v>53</v>
      </c>
    </row>
    <row r="279" spans="1:7" x14ac:dyDescent="0.25">
      <c r="A279" s="169" t="s">
        <v>661</v>
      </c>
      <c r="B279" s="170" t="s">
        <v>659</v>
      </c>
      <c r="C279" s="169" t="s">
        <v>225</v>
      </c>
      <c r="D279" s="232">
        <v>1</v>
      </c>
      <c r="E279" s="230">
        <v>730300</v>
      </c>
      <c r="F279" s="230">
        <f t="shared" si="8"/>
        <v>730300</v>
      </c>
      <c r="G279" s="233">
        <f>20*D279</f>
        <v>20</v>
      </c>
    </row>
    <row r="280" spans="1:7" ht="24" x14ac:dyDescent="0.25">
      <c r="A280" s="169" t="s">
        <v>661</v>
      </c>
      <c r="B280" s="170" t="s">
        <v>659</v>
      </c>
      <c r="C280" s="169" t="s">
        <v>252</v>
      </c>
      <c r="D280" s="232">
        <v>1</v>
      </c>
      <c r="E280" s="230">
        <v>287000</v>
      </c>
      <c r="F280" s="230">
        <f t="shared" si="8"/>
        <v>287000</v>
      </c>
      <c r="G280" s="233">
        <f>12*D280</f>
        <v>12</v>
      </c>
    </row>
    <row r="281" spans="1:7" ht="24" x14ac:dyDescent="0.25">
      <c r="A281" s="169" t="s">
        <v>661</v>
      </c>
      <c r="B281" s="170" t="s">
        <v>659</v>
      </c>
      <c r="C281" s="169" t="s">
        <v>118</v>
      </c>
      <c r="D281" s="232">
        <v>1</v>
      </c>
      <c r="E281" s="230">
        <v>55212</v>
      </c>
      <c r="F281" s="230">
        <f t="shared" si="8"/>
        <v>55212</v>
      </c>
      <c r="G281" s="233">
        <v>20</v>
      </c>
    </row>
    <row r="282" spans="1:7" ht="24" x14ac:dyDescent="0.25">
      <c r="A282" s="169" t="s">
        <v>661</v>
      </c>
      <c r="B282" s="170" t="s">
        <v>659</v>
      </c>
      <c r="C282" s="169" t="s">
        <v>158</v>
      </c>
      <c r="D282" s="232">
        <v>25</v>
      </c>
      <c r="E282" s="230">
        <v>186583.1</v>
      </c>
      <c r="F282" s="230">
        <f t="shared" si="8"/>
        <v>4664577.5</v>
      </c>
      <c r="G282" s="233">
        <f>5*D282</f>
        <v>125</v>
      </c>
    </row>
    <row r="283" spans="1:7" ht="24" x14ac:dyDescent="0.25">
      <c r="A283" s="169" t="s">
        <v>661</v>
      </c>
      <c r="B283" s="170" t="s">
        <v>659</v>
      </c>
      <c r="C283" s="169" t="s">
        <v>176</v>
      </c>
      <c r="D283" s="232">
        <v>1</v>
      </c>
      <c r="E283" s="230">
        <v>73219</v>
      </c>
      <c r="F283" s="230">
        <f t="shared" si="8"/>
        <v>73219</v>
      </c>
      <c r="G283" s="234">
        <f>30*D283</f>
        <v>30</v>
      </c>
    </row>
    <row r="284" spans="1:7" x14ac:dyDescent="0.25">
      <c r="A284" s="169" t="s">
        <v>281</v>
      </c>
      <c r="B284" s="170" t="s">
        <v>473</v>
      </c>
      <c r="C284" s="169" t="s">
        <v>38</v>
      </c>
      <c r="D284" s="232">
        <v>1</v>
      </c>
      <c r="E284" s="230">
        <v>88375.8</v>
      </c>
      <c r="F284" s="230">
        <f t="shared" si="8"/>
        <v>88375.8</v>
      </c>
      <c r="G284" s="233">
        <v>6</v>
      </c>
    </row>
    <row r="285" spans="1:7" x14ac:dyDescent="0.25">
      <c r="A285" s="169" t="s">
        <v>281</v>
      </c>
      <c r="B285" s="170" t="s">
        <v>473</v>
      </c>
      <c r="C285" s="169" t="s">
        <v>38</v>
      </c>
      <c r="D285" s="232">
        <v>1</v>
      </c>
      <c r="E285" s="230">
        <v>88375.8</v>
      </c>
      <c r="F285" s="230">
        <f t="shared" si="8"/>
        <v>88375.8</v>
      </c>
      <c r="G285" s="233">
        <v>6</v>
      </c>
    </row>
    <row r="286" spans="1:7" ht="24" x14ac:dyDescent="0.25">
      <c r="A286" s="169" t="s">
        <v>281</v>
      </c>
      <c r="B286" s="170" t="s">
        <v>473</v>
      </c>
      <c r="C286" s="169" t="s">
        <v>200</v>
      </c>
      <c r="D286" s="232">
        <v>1</v>
      </c>
      <c r="E286" s="230">
        <v>1400818.5</v>
      </c>
      <c r="F286" s="230">
        <f t="shared" si="8"/>
        <v>1400818.5</v>
      </c>
      <c r="G286" s="233">
        <f>15*D286</f>
        <v>15</v>
      </c>
    </row>
    <row r="287" spans="1:7" ht="24" x14ac:dyDescent="0.25">
      <c r="A287" s="169" t="s">
        <v>281</v>
      </c>
      <c r="B287" s="170" t="s">
        <v>473</v>
      </c>
      <c r="C287" s="169" t="s">
        <v>200</v>
      </c>
      <c r="D287" s="232">
        <v>1</v>
      </c>
      <c r="E287" s="230">
        <v>1400818.5</v>
      </c>
      <c r="F287" s="230">
        <f t="shared" si="8"/>
        <v>1400818.5</v>
      </c>
      <c r="G287" s="233">
        <f>15*D287</f>
        <v>15</v>
      </c>
    </row>
    <row r="288" spans="1:7" x14ac:dyDescent="0.25">
      <c r="A288" s="188" t="s">
        <v>281</v>
      </c>
      <c r="B288" s="188" t="s">
        <v>51</v>
      </c>
      <c r="C288" s="188" t="s">
        <v>38</v>
      </c>
      <c r="D288" s="233">
        <v>8</v>
      </c>
      <c r="E288" s="230">
        <v>88375.8</v>
      </c>
      <c r="F288" s="230">
        <f t="shared" si="8"/>
        <v>707006.4</v>
      </c>
      <c r="G288" s="233">
        <v>16</v>
      </c>
    </row>
    <row r="289" spans="1:7" ht="24" x14ac:dyDescent="0.25">
      <c r="A289" s="169" t="s">
        <v>281</v>
      </c>
      <c r="B289" s="170" t="s">
        <v>51</v>
      </c>
      <c r="C289" s="169" t="s">
        <v>158</v>
      </c>
      <c r="D289" s="232">
        <v>25</v>
      </c>
      <c r="E289" s="230">
        <v>186583.1</v>
      </c>
      <c r="F289" s="230">
        <f t="shared" si="8"/>
        <v>4664577.5</v>
      </c>
      <c r="G289" s="233">
        <f>5*D289</f>
        <v>125</v>
      </c>
    </row>
    <row r="290" spans="1:7" ht="24.75" x14ac:dyDescent="0.25">
      <c r="A290" s="169" t="s">
        <v>281</v>
      </c>
      <c r="B290" s="170" t="s">
        <v>51</v>
      </c>
      <c r="C290" s="193" t="s">
        <v>176</v>
      </c>
      <c r="D290" s="232">
        <v>1</v>
      </c>
      <c r="E290" s="230">
        <v>73219</v>
      </c>
      <c r="F290" s="230">
        <f t="shared" si="8"/>
        <v>73219</v>
      </c>
      <c r="G290" s="234">
        <f>30*D290</f>
        <v>30</v>
      </c>
    </row>
    <row r="291" spans="1:7" ht="24.75" x14ac:dyDescent="0.25">
      <c r="A291" s="169" t="s">
        <v>281</v>
      </c>
      <c r="B291" s="170" t="s">
        <v>51</v>
      </c>
      <c r="C291" s="193" t="s">
        <v>176</v>
      </c>
      <c r="D291" s="232">
        <v>1</v>
      </c>
      <c r="E291" s="230">
        <v>73219</v>
      </c>
      <c r="F291" s="230">
        <f t="shared" si="8"/>
        <v>73219</v>
      </c>
      <c r="G291" s="234">
        <f>30*D291</f>
        <v>30</v>
      </c>
    </row>
    <row r="292" spans="1:7" ht="24" x14ac:dyDescent="0.25">
      <c r="A292" s="188" t="s">
        <v>281</v>
      </c>
      <c r="B292" s="188" t="s">
        <v>281</v>
      </c>
      <c r="C292" s="188" t="s">
        <v>200</v>
      </c>
      <c r="D292" s="217">
        <v>2</v>
      </c>
      <c r="E292" s="230">
        <v>1400818.5</v>
      </c>
      <c r="F292" s="230">
        <f t="shared" si="8"/>
        <v>2801637</v>
      </c>
      <c r="G292" s="233">
        <v>41</v>
      </c>
    </row>
    <row r="293" spans="1:7" ht="24.75" x14ac:dyDescent="0.25">
      <c r="A293" s="169" t="s">
        <v>281</v>
      </c>
      <c r="B293" s="170" t="s">
        <v>281</v>
      </c>
      <c r="C293" s="193" t="s">
        <v>176</v>
      </c>
      <c r="D293" s="232">
        <v>1</v>
      </c>
      <c r="E293" s="230">
        <v>73219</v>
      </c>
      <c r="F293" s="230">
        <f t="shared" si="8"/>
        <v>73219</v>
      </c>
      <c r="G293" s="234">
        <f>30*D293</f>
        <v>30</v>
      </c>
    </row>
    <row r="294" spans="1:7" ht="24" x14ac:dyDescent="0.25">
      <c r="A294" s="238" t="s">
        <v>281</v>
      </c>
      <c r="B294" s="188" t="s">
        <v>260</v>
      </c>
      <c r="C294" s="169" t="s">
        <v>252</v>
      </c>
      <c r="D294" s="233">
        <v>5</v>
      </c>
      <c r="E294" s="230">
        <v>287000</v>
      </c>
      <c r="F294" s="230">
        <f t="shared" si="8"/>
        <v>1435000</v>
      </c>
      <c r="G294" s="233">
        <v>17</v>
      </c>
    </row>
    <row r="295" spans="1:7" ht="24" x14ac:dyDescent="0.25">
      <c r="A295" s="238" t="s">
        <v>281</v>
      </c>
      <c r="B295" s="188" t="s">
        <v>120</v>
      </c>
      <c r="C295" s="188" t="s">
        <v>200</v>
      </c>
      <c r="D295" s="217">
        <v>2</v>
      </c>
      <c r="E295" s="230">
        <v>1400818.5</v>
      </c>
      <c r="F295" s="230">
        <f t="shared" si="8"/>
        <v>2801637</v>
      </c>
      <c r="G295" s="233">
        <v>41</v>
      </c>
    </row>
    <row r="296" spans="1:7" ht="24" x14ac:dyDescent="0.25">
      <c r="A296" s="238" t="s">
        <v>281</v>
      </c>
      <c r="B296" s="188" t="s">
        <v>120</v>
      </c>
      <c r="C296" s="188" t="s">
        <v>118</v>
      </c>
      <c r="D296" s="233">
        <v>3</v>
      </c>
      <c r="E296" s="230">
        <v>55212</v>
      </c>
      <c r="F296" s="230">
        <f t="shared" si="8"/>
        <v>165636</v>
      </c>
      <c r="G296" s="233">
        <v>66</v>
      </c>
    </row>
    <row r="297" spans="1:7" ht="24" x14ac:dyDescent="0.25">
      <c r="A297" s="238" t="s">
        <v>281</v>
      </c>
      <c r="B297" s="188" t="s">
        <v>294</v>
      </c>
      <c r="C297" s="188" t="s">
        <v>200</v>
      </c>
      <c r="D297" s="217">
        <v>2</v>
      </c>
      <c r="E297" s="230">
        <v>1400818.5</v>
      </c>
      <c r="F297" s="230">
        <f t="shared" si="8"/>
        <v>2801637</v>
      </c>
      <c r="G297" s="233">
        <v>41</v>
      </c>
    </row>
    <row r="298" spans="1:7" ht="24" x14ac:dyDescent="0.25">
      <c r="A298" s="172" t="s">
        <v>281</v>
      </c>
      <c r="B298" s="170" t="s">
        <v>77</v>
      </c>
      <c r="C298" s="169" t="s">
        <v>252</v>
      </c>
      <c r="D298" s="232">
        <v>1</v>
      </c>
      <c r="E298" s="230">
        <v>287000</v>
      </c>
      <c r="F298" s="230">
        <f t="shared" si="8"/>
        <v>287000</v>
      </c>
      <c r="G298" s="233">
        <f>12*D298</f>
        <v>12</v>
      </c>
    </row>
    <row r="299" spans="1:7" ht="24" x14ac:dyDescent="0.25">
      <c r="A299" s="238" t="s">
        <v>336</v>
      </c>
      <c r="B299" s="188" t="s">
        <v>332</v>
      </c>
      <c r="C299" s="188" t="s">
        <v>158</v>
      </c>
      <c r="D299" s="233">
        <v>100</v>
      </c>
      <c r="E299" s="230">
        <v>186583.1</v>
      </c>
      <c r="F299" s="230">
        <f t="shared" si="8"/>
        <v>18658310</v>
      </c>
      <c r="G299" s="233">
        <v>500</v>
      </c>
    </row>
    <row r="300" spans="1:7" ht="24" x14ac:dyDescent="0.25">
      <c r="A300" s="238" t="s">
        <v>280</v>
      </c>
      <c r="B300" s="188" t="s">
        <v>184</v>
      </c>
      <c r="C300" s="188" t="s">
        <v>176</v>
      </c>
      <c r="D300" s="233">
        <v>3</v>
      </c>
      <c r="E300" s="230">
        <v>73219</v>
      </c>
      <c r="F300" s="230">
        <f t="shared" si="8"/>
        <v>219657</v>
      </c>
      <c r="G300" s="233">
        <v>33</v>
      </c>
    </row>
    <row r="301" spans="1:7" ht="24" x14ac:dyDescent="0.25">
      <c r="A301" s="172" t="s">
        <v>280</v>
      </c>
      <c r="B301" s="170" t="s">
        <v>476</v>
      </c>
      <c r="C301" s="169" t="s">
        <v>252</v>
      </c>
      <c r="D301" s="232">
        <v>1</v>
      </c>
      <c r="E301" s="230">
        <v>287000</v>
      </c>
      <c r="F301" s="230">
        <f t="shared" si="8"/>
        <v>287000</v>
      </c>
      <c r="G301" s="233">
        <f>12*D301</f>
        <v>12</v>
      </c>
    </row>
    <row r="302" spans="1:7" ht="24" x14ac:dyDescent="0.25">
      <c r="A302" s="172" t="s">
        <v>280</v>
      </c>
      <c r="B302" s="170" t="s">
        <v>476</v>
      </c>
      <c r="C302" s="169" t="s">
        <v>158</v>
      </c>
      <c r="D302" s="232">
        <v>25</v>
      </c>
      <c r="E302" s="230">
        <v>186583.1</v>
      </c>
      <c r="F302" s="230">
        <f t="shared" si="8"/>
        <v>4664577.5</v>
      </c>
      <c r="G302" s="233">
        <f>5*D302</f>
        <v>125</v>
      </c>
    </row>
    <row r="303" spans="1:7" ht="24" x14ac:dyDescent="0.25">
      <c r="A303" s="172" t="s">
        <v>280</v>
      </c>
      <c r="B303" s="170" t="s">
        <v>475</v>
      </c>
      <c r="C303" s="169" t="s">
        <v>158</v>
      </c>
      <c r="D303" s="232">
        <v>25</v>
      </c>
      <c r="E303" s="230">
        <v>186583.1</v>
      </c>
      <c r="F303" s="230">
        <f t="shared" si="8"/>
        <v>4664577.5</v>
      </c>
      <c r="G303" s="233">
        <f>5*D303</f>
        <v>125</v>
      </c>
    </row>
    <row r="304" spans="1:7" ht="24" x14ac:dyDescent="0.25">
      <c r="A304" s="172" t="s">
        <v>280</v>
      </c>
      <c r="B304" s="170" t="s">
        <v>475</v>
      </c>
      <c r="C304" s="169" t="s">
        <v>158</v>
      </c>
      <c r="D304" s="232">
        <v>25</v>
      </c>
      <c r="E304" s="230">
        <v>186583.1</v>
      </c>
      <c r="F304" s="230">
        <f t="shared" ref="F304:F367" si="9">+E304*D304</f>
        <v>4664577.5</v>
      </c>
      <c r="G304" s="233">
        <f>5*D304</f>
        <v>125</v>
      </c>
    </row>
    <row r="305" spans="1:7" ht="24" x14ac:dyDescent="0.25">
      <c r="A305" s="188" t="s">
        <v>280</v>
      </c>
      <c r="B305" s="188" t="s">
        <v>207</v>
      </c>
      <c r="C305" s="188" t="s">
        <v>200</v>
      </c>
      <c r="D305" s="233">
        <v>2</v>
      </c>
      <c r="E305" s="230">
        <v>1400818.5</v>
      </c>
      <c r="F305" s="230">
        <f t="shared" si="9"/>
        <v>2801637</v>
      </c>
      <c r="G305" s="233">
        <v>12</v>
      </c>
    </row>
    <row r="306" spans="1:7" ht="24" x14ac:dyDescent="0.25">
      <c r="A306" s="169" t="s">
        <v>280</v>
      </c>
      <c r="B306" s="170" t="s">
        <v>207</v>
      </c>
      <c r="C306" s="169" t="s">
        <v>158</v>
      </c>
      <c r="D306" s="232">
        <v>25</v>
      </c>
      <c r="E306" s="230">
        <v>186583.1</v>
      </c>
      <c r="F306" s="230">
        <f t="shared" si="9"/>
        <v>4664577.5</v>
      </c>
      <c r="G306" s="233">
        <f>5*D306</f>
        <v>125</v>
      </c>
    </row>
    <row r="307" spans="1:7" ht="24" x14ac:dyDescent="0.25">
      <c r="A307" s="169" t="s">
        <v>280</v>
      </c>
      <c r="B307" s="170" t="s">
        <v>207</v>
      </c>
      <c r="C307" s="169" t="s">
        <v>158</v>
      </c>
      <c r="D307" s="232">
        <v>25</v>
      </c>
      <c r="E307" s="230">
        <v>186583.1</v>
      </c>
      <c r="F307" s="230">
        <f t="shared" si="9"/>
        <v>4664577.5</v>
      </c>
      <c r="G307" s="233">
        <f>5*D307</f>
        <v>125</v>
      </c>
    </row>
    <row r="308" spans="1:7" ht="24" x14ac:dyDescent="0.25">
      <c r="A308" s="169" t="s">
        <v>280</v>
      </c>
      <c r="B308" s="170" t="s">
        <v>207</v>
      </c>
      <c r="C308" s="169" t="s">
        <v>158</v>
      </c>
      <c r="D308" s="232">
        <v>25</v>
      </c>
      <c r="E308" s="230">
        <v>186583.1</v>
      </c>
      <c r="F308" s="230">
        <f t="shared" si="9"/>
        <v>4664577.5</v>
      </c>
      <c r="G308" s="233">
        <f>5*D308</f>
        <v>125</v>
      </c>
    </row>
    <row r="309" spans="1:7" ht="24" x14ac:dyDescent="0.25">
      <c r="A309" s="169" t="s">
        <v>280</v>
      </c>
      <c r="B309" s="170" t="s">
        <v>207</v>
      </c>
      <c r="C309" s="169" t="s">
        <v>176</v>
      </c>
      <c r="D309" s="232">
        <v>1</v>
      </c>
      <c r="E309" s="230">
        <v>73219</v>
      </c>
      <c r="F309" s="230">
        <f t="shared" si="9"/>
        <v>73219</v>
      </c>
      <c r="G309" s="234">
        <f>30*D309</f>
        <v>30</v>
      </c>
    </row>
    <row r="310" spans="1:7" ht="24" x14ac:dyDescent="0.25">
      <c r="A310" s="177" t="s">
        <v>280</v>
      </c>
      <c r="B310" s="170" t="s">
        <v>166</v>
      </c>
      <c r="C310" s="169" t="s">
        <v>158</v>
      </c>
      <c r="D310" s="232">
        <v>25</v>
      </c>
      <c r="E310" s="230">
        <v>186583.1</v>
      </c>
      <c r="F310" s="230">
        <f t="shared" si="9"/>
        <v>4664577.5</v>
      </c>
      <c r="G310" s="233">
        <f>5*D310</f>
        <v>125</v>
      </c>
    </row>
    <row r="311" spans="1:7" ht="24" x14ac:dyDescent="0.25">
      <c r="A311" s="188" t="s">
        <v>280</v>
      </c>
      <c r="B311" s="188" t="s">
        <v>264</v>
      </c>
      <c r="C311" s="169" t="s">
        <v>252</v>
      </c>
      <c r="D311" s="233">
        <v>2</v>
      </c>
      <c r="E311" s="230">
        <v>287000</v>
      </c>
      <c r="F311" s="230">
        <f t="shared" si="9"/>
        <v>574000</v>
      </c>
      <c r="G311" s="233">
        <v>39</v>
      </c>
    </row>
    <row r="312" spans="1:7" ht="24" x14ac:dyDescent="0.25">
      <c r="A312" s="188" t="s">
        <v>280</v>
      </c>
      <c r="B312" s="169" t="s">
        <v>50</v>
      </c>
      <c r="C312" s="188" t="s">
        <v>38</v>
      </c>
      <c r="D312" s="233">
        <v>8</v>
      </c>
      <c r="E312" s="230">
        <v>88375.8</v>
      </c>
      <c r="F312" s="230">
        <f t="shared" si="9"/>
        <v>707006.4</v>
      </c>
      <c r="G312" s="233">
        <v>16</v>
      </c>
    </row>
    <row r="313" spans="1:7" ht="24" x14ac:dyDescent="0.25">
      <c r="A313" s="169" t="s">
        <v>280</v>
      </c>
      <c r="B313" s="170" t="s">
        <v>480</v>
      </c>
      <c r="C313" s="169" t="s">
        <v>176</v>
      </c>
      <c r="D313" s="232">
        <v>1</v>
      </c>
      <c r="E313" s="230">
        <v>73219</v>
      </c>
      <c r="F313" s="230">
        <f t="shared" si="9"/>
        <v>73219</v>
      </c>
      <c r="G313" s="234">
        <f>30*D313</f>
        <v>30</v>
      </c>
    </row>
    <row r="314" spans="1:7" ht="24" x14ac:dyDescent="0.25">
      <c r="A314" s="188" t="s">
        <v>280</v>
      </c>
      <c r="B314" s="188" t="s">
        <v>208</v>
      </c>
      <c r="C314" s="188" t="s">
        <v>200</v>
      </c>
      <c r="D314" s="233">
        <v>2</v>
      </c>
      <c r="E314" s="230">
        <v>1400818.5</v>
      </c>
      <c r="F314" s="230">
        <f t="shared" si="9"/>
        <v>2801637</v>
      </c>
      <c r="G314" s="233">
        <v>12</v>
      </c>
    </row>
    <row r="315" spans="1:7" x14ac:dyDescent="0.25">
      <c r="A315" s="188" t="s">
        <v>280</v>
      </c>
      <c r="B315" s="188" t="s">
        <v>40</v>
      </c>
      <c r="C315" s="188" t="s">
        <v>33</v>
      </c>
      <c r="D315" s="233">
        <v>2</v>
      </c>
      <c r="E315" s="230">
        <v>153650</v>
      </c>
      <c r="F315" s="230">
        <f t="shared" si="9"/>
        <v>307300</v>
      </c>
      <c r="G315" s="233">
        <v>50</v>
      </c>
    </row>
    <row r="316" spans="1:7" ht="24" x14ac:dyDescent="0.25">
      <c r="A316" s="169" t="s">
        <v>280</v>
      </c>
      <c r="B316" s="170" t="s">
        <v>40</v>
      </c>
      <c r="C316" s="169" t="s">
        <v>200</v>
      </c>
      <c r="D316" s="232">
        <v>1</v>
      </c>
      <c r="E316" s="230">
        <v>1400818.5</v>
      </c>
      <c r="F316" s="230">
        <f t="shared" si="9"/>
        <v>1400818.5</v>
      </c>
      <c r="G316" s="233">
        <f>15*D316</f>
        <v>15</v>
      </c>
    </row>
    <row r="317" spans="1:7" ht="24" x14ac:dyDescent="0.25">
      <c r="A317" s="169" t="s">
        <v>280</v>
      </c>
      <c r="B317" s="170" t="s">
        <v>40</v>
      </c>
      <c r="C317" s="169" t="s">
        <v>252</v>
      </c>
      <c r="D317" s="232">
        <v>1</v>
      </c>
      <c r="E317" s="230">
        <v>287000</v>
      </c>
      <c r="F317" s="230">
        <f t="shared" si="9"/>
        <v>287000</v>
      </c>
      <c r="G317" s="233">
        <f>12*D317</f>
        <v>12</v>
      </c>
    </row>
    <row r="318" spans="1:7" ht="24" x14ac:dyDescent="0.25">
      <c r="A318" s="169" t="s">
        <v>280</v>
      </c>
      <c r="B318" s="170" t="s">
        <v>40</v>
      </c>
      <c r="C318" s="169" t="s">
        <v>158</v>
      </c>
      <c r="D318" s="232">
        <v>25</v>
      </c>
      <c r="E318" s="230">
        <v>186583.1</v>
      </c>
      <c r="F318" s="230">
        <f t="shared" si="9"/>
        <v>4664577.5</v>
      </c>
      <c r="G318" s="233">
        <f>5*D318</f>
        <v>125</v>
      </c>
    </row>
    <row r="319" spans="1:7" ht="24" x14ac:dyDescent="0.25">
      <c r="A319" s="188" t="s">
        <v>280</v>
      </c>
      <c r="B319" s="188" t="s">
        <v>114</v>
      </c>
      <c r="C319" s="188" t="s">
        <v>78</v>
      </c>
      <c r="D319" s="233">
        <v>1</v>
      </c>
      <c r="E319" s="230">
        <v>2562773.4</v>
      </c>
      <c r="F319" s="230">
        <f t="shared" si="9"/>
        <v>2562773.4</v>
      </c>
      <c r="G319" s="233">
        <v>12</v>
      </c>
    </row>
    <row r="320" spans="1:7" x14ac:dyDescent="0.25">
      <c r="A320" s="169" t="s">
        <v>328</v>
      </c>
      <c r="B320" s="170" t="s">
        <v>594</v>
      </c>
      <c r="C320" s="169" t="s">
        <v>595</v>
      </c>
      <c r="D320" s="232">
        <v>1</v>
      </c>
      <c r="E320" s="230">
        <v>88375.8</v>
      </c>
      <c r="F320" s="230">
        <v>88375.8</v>
      </c>
      <c r="G320" s="233">
        <v>6</v>
      </c>
    </row>
    <row r="321" spans="1:7" ht="24" x14ac:dyDescent="0.25">
      <c r="A321" s="169" t="s">
        <v>328</v>
      </c>
      <c r="B321" s="170" t="s">
        <v>594</v>
      </c>
      <c r="C321" s="169" t="s">
        <v>252</v>
      </c>
      <c r="D321" s="232">
        <v>1</v>
      </c>
      <c r="E321" s="230">
        <v>287000</v>
      </c>
      <c r="F321" s="230">
        <f>+E321*D321</f>
        <v>287000</v>
      </c>
      <c r="G321" s="233">
        <f>12*D321</f>
        <v>12</v>
      </c>
    </row>
    <row r="322" spans="1:7" ht="24" x14ac:dyDescent="0.25">
      <c r="A322" s="169" t="s">
        <v>328</v>
      </c>
      <c r="B322" s="170" t="s">
        <v>594</v>
      </c>
      <c r="C322" s="169" t="s">
        <v>118</v>
      </c>
      <c r="D322" s="232">
        <v>1</v>
      </c>
      <c r="E322" s="230">
        <v>55212</v>
      </c>
      <c r="F322" s="230">
        <f>+E322*D322</f>
        <v>55212</v>
      </c>
      <c r="G322" s="233">
        <v>20</v>
      </c>
    </row>
    <row r="323" spans="1:7" ht="24" x14ac:dyDescent="0.25">
      <c r="A323" s="169" t="s">
        <v>328</v>
      </c>
      <c r="B323" s="170" t="s">
        <v>594</v>
      </c>
      <c r="C323" s="169" t="s">
        <v>158</v>
      </c>
      <c r="D323" s="232">
        <v>25</v>
      </c>
      <c r="E323" s="230">
        <v>186583.1</v>
      </c>
      <c r="F323" s="230">
        <f>+E323*D323</f>
        <v>4664577.5</v>
      </c>
      <c r="G323" s="233">
        <f>5*D323</f>
        <v>125</v>
      </c>
    </row>
    <row r="324" spans="1:7" ht="24" x14ac:dyDescent="0.25">
      <c r="A324" s="169" t="s">
        <v>328</v>
      </c>
      <c r="B324" s="170" t="s">
        <v>594</v>
      </c>
      <c r="C324" s="169" t="s">
        <v>176</v>
      </c>
      <c r="D324" s="232">
        <v>1</v>
      </c>
      <c r="E324" s="230">
        <v>73219</v>
      </c>
      <c r="F324" s="230">
        <f>+E324*D324</f>
        <v>73219</v>
      </c>
      <c r="G324" s="234">
        <f>30*D324</f>
        <v>30</v>
      </c>
    </row>
    <row r="325" spans="1:7" x14ac:dyDescent="0.25">
      <c r="A325" s="169" t="s">
        <v>328</v>
      </c>
      <c r="B325" s="170" t="s">
        <v>26</v>
      </c>
      <c r="C325" s="169" t="s">
        <v>595</v>
      </c>
      <c r="D325" s="232">
        <v>1</v>
      </c>
      <c r="E325" s="230">
        <v>88375.8</v>
      </c>
      <c r="F325" s="230">
        <v>88375.8</v>
      </c>
      <c r="G325" s="233">
        <v>6</v>
      </c>
    </row>
    <row r="326" spans="1:7" x14ac:dyDescent="0.25">
      <c r="A326" s="188" t="s">
        <v>328</v>
      </c>
      <c r="B326" s="169" t="s">
        <v>26</v>
      </c>
      <c r="C326" s="188" t="s">
        <v>225</v>
      </c>
      <c r="D326" s="233">
        <v>2</v>
      </c>
      <c r="E326" s="230">
        <v>730300</v>
      </c>
      <c r="F326" s="230">
        <f t="shared" ref="F326:F332" si="10">+E326*D326</f>
        <v>1460600</v>
      </c>
      <c r="G326" s="233">
        <v>40</v>
      </c>
    </row>
    <row r="327" spans="1:7" ht="24" x14ac:dyDescent="0.25">
      <c r="A327" s="169" t="s">
        <v>328</v>
      </c>
      <c r="B327" s="170" t="s">
        <v>26</v>
      </c>
      <c r="C327" s="169" t="s">
        <v>252</v>
      </c>
      <c r="D327" s="232">
        <v>1</v>
      </c>
      <c r="E327" s="230">
        <v>287000</v>
      </c>
      <c r="F327" s="230">
        <f t="shared" si="10"/>
        <v>287000</v>
      </c>
      <c r="G327" s="233">
        <f>12*D327</f>
        <v>12</v>
      </c>
    </row>
    <row r="328" spans="1:7" ht="24" x14ac:dyDescent="0.25">
      <c r="A328" s="169" t="s">
        <v>328</v>
      </c>
      <c r="B328" s="170" t="s">
        <v>26</v>
      </c>
      <c r="C328" s="169" t="s">
        <v>252</v>
      </c>
      <c r="D328" s="232">
        <v>1</v>
      </c>
      <c r="E328" s="230">
        <v>287000</v>
      </c>
      <c r="F328" s="230">
        <f t="shared" si="10"/>
        <v>287000</v>
      </c>
      <c r="G328" s="233">
        <f>12*D328</f>
        <v>12</v>
      </c>
    </row>
    <row r="329" spans="1:7" ht="24" x14ac:dyDescent="0.25">
      <c r="A329" s="188" t="s">
        <v>328</v>
      </c>
      <c r="B329" s="169" t="s">
        <v>26</v>
      </c>
      <c r="C329" s="188" t="s">
        <v>15</v>
      </c>
      <c r="D329" s="232">
        <v>1</v>
      </c>
      <c r="E329" s="230">
        <v>775000</v>
      </c>
      <c r="F329" s="230">
        <f t="shared" si="10"/>
        <v>775000</v>
      </c>
      <c r="G329" s="232">
        <v>17</v>
      </c>
    </row>
    <row r="330" spans="1:7" ht="24" x14ac:dyDescent="0.25">
      <c r="A330" s="169" t="s">
        <v>328</v>
      </c>
      <c r="B330" s="170" t="s">
        <v>26</v>
      </c>
      <c r="C330" s="169" t="s">
        <v>118</v>
      </c>
      <c r="D330" s="232">
        <v>1</v>
      </c>
      <c r="E330" s="230">
        <v>55212</v>
      </c>
      <c r="F330" s="230">
        <f t="shared" si="10"/>
        <v>55212</v>
      </c>
      <c r="G330" s="233">
        <v>20</v>
      </c>
    </row>
    <row r="331" spans="1:7" ht="24" x14ac:dyDescent="0.25">
      <c r="A331" s="169" t="s">
        <v>328</v>
      </c>
      <c r="B331" s="170" t="s">
        <v>26</v>
      </c>
      <c r="C331" s="169" t="s">
        <v>158</v>
      </c>
      <c r="D331" s="232">
        <v>25</v>
      </c>
      <c r="E331" s="230">
        <v>186583.1</v>
      </c>
      <c r="F331" s="230">
        <f t="shared" si="10"/>
        <v>4664577.5</v>
      </c>
      <c r="G331" s="233">
        <f>5*D331</f>
        <v>125</v>
      </c>
    </row>
    <row r="332" spans="1:7" ht="24" x14ac:dyDescent="0.25">
      <c r="A332" s="169" t="s">
        <v>328</v>
      </c>
      <c r="B332" s="170" t="s">
        <v>26</v>
      </c>
      <c r="C332" s="169" t="s">
        <v>176</v>
      </c>
      <c r="D332" s="232">
        <v>1</v>
      </c>
      <c r="E332" s="230">
        <v>73219</v>
      </c>
      <c r="F332" s="230">
        <f t="shared" si="10"/>
        <v>73219</v>
      </c>
      <c r="G332" s="234">
        <f>30*D332</f>
        <v>30</v>
      </c>
    </row>
    <row r="333" spans="1:7" ht="24" x14ac:dyDescent="0.25">
      <c r="A333" s="169" t="s">
        <v>328</v>
      </c>
      <c r="B333" s="170" t="s">
        <v>236</v>
      </c>
      <c r="C333" s="169" t="s">
        <v>38</v>
      </c>
      <c r="D333" s="232">
        <v>1</v>
      </c>
      <c r="E333" s="230">
        <v>88375.8</v>
      </c>
      <c r="F333" s="230">
        <v>88375.8</v>
      </c>
      <c r="G333" s="233">
        <v>6</v>
      </c>
    </row>
    <row r="334" spans="1:7" ht="24" x14ac:dyDescent="0.25">
      <c r="A334" s="169" t="s">
        <v>328</v>
      </c>
      <c r="B334" s="170" t="s">
        <v>236</v>
      </c>
      <c r="C334" s="169" t="s">
        <v>595</v>
      </c>
      <c r="D334" s="232">
        <v>1</v>
      </c>
      <c r="E334" s="230">
        <v>88375.8</v>
      </c>
      <c r="F334" s="230">
        <v>88375.8</v>
      </c>
      <c r="G334" s="233">
        <v>6</v>
      </c>
    </row>
    <row r="335" spans="1:7" ht="24" x14ac:dyDescent="0.25">
      <c r="A335" s="169" t="s">
        <v>328</v>
      </c>
      <c r="B335" s="170" t="s">
        <v>236</v>
      </c>
      <c r="C335" s="169" t="s">
        <v>252</v>
      </c>
      <c r="D335" s="232">
        <v>1</v>
      </c>
      <c r="E335" s="230">
        <v>287000</v>
      </c>
      <c r="F335" s="230">
        <f>+E335*D335</f>
        <v>287000</v>
      </c>
      <c r="G335" s="233">
        <f>12*D335</f>
        <v>12</v>
      </c>
    </row>
    <row r="336" spans="1:7" ht="24" x14ac:dyDescent="0.25">
      <c r="A336" s="169" t="s">
        <v>328</v>
      </c>
      <c r="B336" s="170" t="s">
        <v>236</v>
      </c>
      <c r="C336" s="169" t="s">
        <v>15</v>
      </c>
      <c r="D336" s="232">
        <v>1</v>
      </c>
      <c r="E336" s="230">
        <v>775000</v>
      </c>
      <c r="F336" s="230">
        <f>+E336*D336</f>
        <v>775000</v>
      </c>
      <c r="G336" s="232">
        <f>25*D336</f>
        <v>25</v>
      </c>
    </row>
    <row r="337" spans="1:7" ht="24" x14ac:dyDescent="0.25">
      <c r="A337" s="169" t="s">
        <v>328</v>
      </c>
      <c r="B337" s="170" t="s">
        <v>236</v>
      </c>
      <c r="C337" s="169" t="s">
        <v>118</v>
      </c>
      <c r="D337" s="232">
        <v>1</v>
      </c>
      <c r="E337" s="230">
        <v>55212</v>
      </c>
      <c r="F337" s="230">
        <f>+E337*D337</f>
        <v>55212</v>
      </c>
      <c r="G337" s="233">
        <v>20</v>
      </c>
    </row>
    <row r="338" spans="1:7" ht="24" x14ac:dyDescent="0.25">
      <c r="A338" s="169" t="s">
        <v>328</v>
      </c>
      <c r="B338" s="170" t="s">
        <v>236</v>
      </c>
      <c r="C338" s="169" t="s">
        <v>158</v>
      </c>
      <c r="D338" s="232">
        <v>25</v>
      </c>
      <c r="E338" s="230">
        <v>186583.1</v>
      </c>
      <c r="F338" s="230">
        <f>+E338*D338</f>
        <v>4664577.5</v>
      </c>
      <c r="G338" s="233">
        <f>5*D338</f>
        <v>125</v>
      </c>
    </row>
    <row r="339" spans="1:7" ht="24" x14ac:dyDescent="0.25">
      <c r="A339" s="169" t="s">
        <v>328</v>
      </c>
      <c r="B339" s="170" t="s">
        <v>236</v>
      </c>
      <c r="C339" s="169" t="s">
        <v>176</v>
      </c>
      <c r="D339" s="232">
        <v>1</v>
      </c>
      <c r="E339" s="230">
        <v>73219</v>
      </c>
      <c r="F339" s="230">
        <f>+E339*D339</f>
        <v>73219</v>
      </c>
      <c r="G339" s="234">
        <f>30*D339</f>
        <v>30</v>
      </c>
    </row>
    <row r="340" spans="1:7" x14ac:dyDescent="0.25">
      <c r="A340" s="169" t="s">
        <v>328</v>
      </c>
      <c r="B340" s="170" t="s">
        <v>25</v>
      </c>
      <c r="C340" s="169" t="s">
        <v>595</v>
      </c>
      <c r="D340" s="232">
        <v>1</v>
      </c>
      <c r="E340" s="239"/>
      <c r="F340" s="239"/>
      <c r="G340" s="239"/>
    </row>
    <row r="341" spans="1:7" ht="36" x14ac:dyDescent="0.25">
      <c r="A341" s="169" t="s">
        <v>328</v>
      </c>
      <c r="B341" s="170" t="s">
        <v>25</v>
      </c>
      <c r="C341" s="169" t="s">
        <v>145</v>
      </c>
      <c r="D341" s="232">
        <v>1</v>
      </c>
      <c r="E341" s="230">
        <v>379606.5</v>
      </c>
      <c r="F341" s="230">
        <f>+E341*D341</f>
        <v>379606.5</v>
      </c>
      <c r="G341" s="233">
        <f>53*D341</f>
        <v>53</v>
      </c>
    </row>
    <row r="342" spans="1:7" x14ac:dyDescent="0.25">
      <c r="A342" s="169" t="s">
        <v>328</v>
      </c>
      <c r="B342" s="170" t="s">
        <v>25</v>
      </c>
      <c r="C342" s="169" t="s">
        <v>225</v>
      </c>
      <c r="D342" s="232">
        <v>1</v>
      </c>
      <c r="E342" s="230">
        <v>730300</v>
      </c>
      <c r="F342" s="230">
        <f>+E342*D342</f>
        <v>730300</v>
      </c>
      <c r="G342" s="233">
        <f>20*D342</f>
        <v>20</v>
      </c>
    </row>
    <row r="343" spans="1:7" ht="24" x14ac:dyDescent="0.25">
      <c r="A343" s="169" t="s">
        <v>328</v>
      </c>
      <c r="B343" s="170" t="s">
        <v>25</v>
      </c>
      <c r="C343" s="169" t="s">
        <v>252</v>
      </c>
      <c r="D343" s="232">
        <v>1</v>
      </c>
      <c r="E343" s="239"/>
      <c r="F343" s="239"/>
      <c r="G343" s="239"/>
    </row>
    <row r="344" spans="1:7" ht="24" x14ac:dyDescent="0.25">
      <c r="A344" s="188" t="s">
        <v>328</v>
      </c>
      <c r="B344" s="169" t="s">
        <v>25</v>
      </c>
      <c r="C344" s="188" t="s">
        <v>15</v>
      </c>
      <c r="D344" s="232">
        <v>5</v>
      </c>
      <c r="E344" s="231">
        <v>775000</v>
      </c>
      <c r="F344" s="231">
        <f>+E344*D344</f>
        <v>3875000</v>
      </c>
      <c r="G344" s="240">
        <f>25*D344</f>
        <v>125</v>
      </c>
    </row>
    <row r="345" spans="1:7" ht="24" x14ac:dyDescent="0.25">
      <c r="A345" s="169" t="s">
        <v>328</v>
      </c>
      <c r="B345" s="170" t="s">
        <v>25</v>
      </c>
      <c r="C345" s="169" t="s">
        <v>158</v>
      </c>
      <c r="D345" s="232">
        <v>25</v>
      </c>
      <c r="E345" s="236"/>
      <c r="F345" s="236"/>
      <c r="G345" s="236"/>
    </row>
    <row r="346" spans="1:7" ht="24" x14ac:dyDescent="0.25">
      <c r="A346" s="169" t="s">
        <v>328</v>
      </c>
      <c r="B346" s="170" t="s">
        <v>25</v>
      </c>
      <c r="C346" s="169" t="s">
        <v>176</v>
      </c>
      <c r="D346" s="232">
        <v>1</v>
      </c>
      <c r="E346" s="231">
        <v>73219</v>
      </c>
      <c r="F346" s="231">
        <f>+E346*D346</f>
        <v>73219</v>
      </c>
      <c r="G346" s="241">
        <f>30*D346</f>
        <v>30</v>
      </c>
    </row>
    <row r="347" spans="1:7" x14ac:dyDescent="0.25">
      <c r="A347" s="169" t="s">
        <v>328</v>
      </c>
      <c r="B347" s="170" t="s">
        <v>601</v>
      </c>
      <c r="C347" s="169" t="s">
        <v>595</v>
      </c>
      <c r="D347" s="232">
        <v>1</v>
      </c>
      <c r="E347" s="230">
        <v>88375.8</v>
      </c>
      <c r="F347" s="230">
        <v>88375.8</v>
      </c>
      <c r="G347" s="232">
        <v>6</v>
      </c>
    </row>
    <row r="348" spans="1:7" ht="36" x14ac:dyDescent="0.25">
      <c r="A348" s="169" t="s">
        <v>328</v>
      </c>
      <c r="B348" s="170" t="s">
        <v>601</v>
      </c>
      <c r="C348" s="169" t="s">
        <v>145</v>
      </c>
      <c r="D348" s="232">
        <v>1</v>
      </c>
      <c r="E348" s="230">
        <v>379606.5</v>
      </c>
      <c r="F348" s="230">
        <f>+E348*D348</f>
        <v>379606.5</v>
      </c>
      <c r="G348" s="233">
        <f>53*D348</f>
        <v>53</v>
      </c>
    </row>
    <row r="349" spans="1:7" ht="24" x14ac:dyDescent="0.25">
      <c r="A349" s="169" t="s">
        <v>328</v>
      </c>
      <c r="B349" s="170" t="s">
        <v>601</v>
      </c>
      <c r="C349" s="169" t="s">
        <v>15</v>
      </c>
      <c r="D349" s="232">
        <v>1</v>
      </c>
      <c r="E349" s="230">
        <v>775000</v>
      </c>
      <c r="F349" s="230">
        <f>+E349*D349</f>
        <v>775000</v>
      </c>
      <c r="G349" s="232">
        <f>25*D349</f>
        <v>25</v>
      </c>
    </row>
    <row r="350" spans="1:7" ht="24" x14ac:dyDescent="0.25">
      <c r="A350" s="169" t="s">
        <v>328</v>
      </c>
      <c r="B350" s="170" t="s">
        <v>601</v>
      </c>
      <c r="C350" s="169" t="s">
        <v>118</v>
      </c>
      <c r="D350" s="232">
        <v>1</v>
      </c>
      <c r="E350" s="230">
        <v>55212</v>
      </c>
      <c r="F350" s="230">
        <f>+E350*D350</f>
        <v>55212</v>
      </c>
      <c r="G350" s="233">
        <v>20</v>
      </c>
    </row>
    <row r="351" spans="1:7" ht="24" x14ac:dyDescent="0.25">
      <c r="A351" s="169" t="s">
        <v>328</v>
      </c>
      <c r="B351" s="170" t="s">
        <v>601</v>
      </c>
      <c r="C351" s="169" t="s">
        <v>158</v>
      </c>
      <c r="D351" s="232">
        <v>25</v>
      </c>
      <c r="E351" s="230">
        <v>186583.1</v>
      </c>
      <c r="F351" s="230">
        <f>+E351*D351</f>
        <v>4664577.5</v>
      </c>
      <c r="G351" s="233">
        <f>5*D351</f>
        <v>125</v>
      </c>
    </row>
    <row r="352" spans="1:7" ht="24" x14ac:dyDescent="0.25">
      <c r="A352" s="169" t="s">
        <v>328</v>
      </c>
      <c r="B352" s="170" t="s">
        <v>601</v>
      </c>
      <c r="C352" s="169" t="s">
        <v>176</v>
      </c>
      <c r="D352" s="232">
        <v>1</v>
      </c>
      <c r="E352" s="230">
        <v>73219</v>
      </c>
      <c r="F352" s="230">
        <f>+E352*D352</f>
        <v>73219</v>
      </c>
      <c r="G352" s="234">
        <f>30*D352</f>
        <v>30</v>
      </c>
    </row>
    <row r="353" spans="1:7" x14ac:dyDescent="0.25">
      <c r="A353" s="169" t="s">
        <v>328</v>
      </c>
      <c r="B353" s="170" t="s">
        <v>232</v>
      </c>
      <c r="C353" s="169" t="s">
        <v>595</v>
      </c>
      <c r="D353" s="232">
        <v>1</v>
      </c>
      <c r="E353" s="230">
        <v>88375.8</v>
      </c>
      <c r="F353" s="230">
        <v>88375.8</v>
      </c>
      <c r="G353" s="232">
        <v>6</v>
      </c>
    </row>
    <row r="354" spans="1:7" ht="36" x14ac:dyDescent="0.25">
      <c r="A354" s="188" t="s">
        <v>328</v>
      </c>
      <c r="B354" s="169" t="s">
        <v>232</v>
      </c>
      <c r="C354" s="188" t="s">
        <v>145</v>
      </c>
      <c r="D354" s="233">
        <v>1</v>
      </c>
      <c r="E354" s="230">
        <v>379606.5</v>
      </c>
      <c r="F354" s="230">
        <f t="shared" ref="F354:F396" si="11">+E354*D354</f>
        <v>379606.5</v>
      </c>
      <c r="G354" s="233">
        <v>20</v>
      </c>
    </row>
    <row r="355" spans="1:7" x14ac:dyDescent="0.25">
      <c r="A355" s="188" t="s">
        <v>328</v>
      </c>
      <c r="B355" s="169" t="s">
        <v>232</v>
      </c>
      <c r="C355" s="188" t="s">
        <v>225</v>
      </c>
      <c r="D355" s="233">
        <v>1</v>
      </c>
      <c r="E355" s="230">
        <v>730300</v>
      </c>
      <c r="F355" s="230">
        <f t="shared" si="11"/>
        <v>730300</v>
      </c>
      <c r="G355" s="233">
        <v>20</v>
      </c>
    </row>
    <row r="356" spans="1:7" ht="24" x14ac:dyDescent="0.25">
      <c r="A356" s="169" t="s">
        <v>328</v>
      </c>
      <c r="B356" s="170" t="s">
        <v>232</v>
      </c>
      <c r="C356" s="169" t="s">
        <v>252</v>
      </c>
      <c r="D356" s="232">
        <v>1</v>
      </c>
      <c r="E356" s="230">
        <v>287000</v>
      </c>
      <c r="F356" s="230">
        <f t="shared" si="11"/>
        <v>287000</v>
      </c>
      <c r="G356" s="233">
        <f>12*D356</f>
        <v>12</v>
      </c>
    </row>
    <row r="357" spans="1:7" ht="24" x14ac:dyDescent="0.25">
      <c r="A357" s="169" t="s">
        <v>328</v>
      </c>
      <c r="B357" s="170" t="s">
        <v>232</v>
      </c>
      <c r="C357" s="169" t="s">
        <v>158</v>
      </c>
      <c r="D357" s="232">
        <v>25</v>
      </c>
      <c r="E357" s="230">
        <v>186583.1</v>
      </c>
      <c r="F357" s="230">
        <f t="shared" si="11"/>
        <v>4664577.5</v>
      </c>
      <c r="G357" s="233">
        <f>5*D357</f>
        <v>125</v>
      </c>
    </row>
    <row r="358" spans="1:7" ht="24" x14ac:dyDescent="0.25">
      <c r="A358" s="169" t="s">
        <v>287</v>
      </c>
      <c r="B358" s="170" t="s">
        <v>543</v>
      </c>
      <c r="C358" s="169" t="s">
        <v>252</v>
      </c>
      <c r="D358" s="232">
        <v>1</v>
      </c>
      <c r="E358" s="230">
        <v>287000</v>
      </c>
      <c r="F358" s="230">
        <f t="shared" si="11"/>
        <v>287000</v>
      </c>
      <c r="G358" s="233">
        <f>12*D358</f>
        <v>12</v>
      </c>
    </row>
    <row r="359" spans="1:7" ht="24" x14ac:dyDescent="0.25">
      <c r="A359" s="169" t="s">
        <v>287</v>
      </c>
      <c r="B359" s="170" t="s">
        <v>537</v>
      </c>
      <c r="C359" s="169" t="s">
        <v>252</v>
      </c>
      <c r="D359" s="232">
        <v>1</v>
      </c>
      <c r="E359" s="230">
        <v>287000</v>
      </c>
      <c r="F359" s="230">
        <f t="shared" si="11"/>
        <v>287000</v>
      </c>
      <c r="G359" s="233">
        <f>12*D359</f>
        <v>12</v>
      </c>
    </row>
    <row r="360" spans="1:7" ht="24" x14ac:dyDescent="0.25">
      <c r="A360" s="169" t="s">
        <v>287</v>
      </c>
      <c r="B360" s="170" t="s">
        <v>537</v>
      </c>
      <c r="C360" s="169" t="s">
        <v>118</v>
      </c>
      <c r="D360" s="232">
        <v>1</v>
      </c>
      <c r="E360" s="230">
        <v>55212</v>
      </c>
      <c r="F360" s="230">
        <f t="shared" si="11"/>
        <v>55212</v>
      </c>
      <c r="G360" s="233">
        <v>20</v>
      </c>
    </row>
    <row r="361" spans="1:7" ht="24" x14ac:dyDescent="0.25">
      <c r="A361" s="169" t="s">
        <v>287</v>
      </c>
      <c r="B361" s="170" t="s">
        <v>492</v>
      </c>
      <c r="C361" s="169" t="s">
        <v>252</v>
      </c>
      <c r="D361" s="232">
        <v>1</v>
      </c>
      <c r="E361" s="230">
        <v>287000</v>
      </c>
      <c r="F361" s="230">
        <f t="shared" si="11"/>
        <v>287000</v>
      </c>
      <c r="G361" s="233">
        <f>12*D361</f>
        <v>12</v>
      </c>
    </row>
    <row r="362" spans="1:7" x14ac:dyDescent="0.25">
      <c r="A362" s="169" t="s">
        <v>287</v>
      </c>
      <c r="B362" s="170" t="s">
        <v>287</v>
      </c>
      <c r="C362" s="169" t="s">
        <v>225</v>
      </c>
      <c r="D362" s="232">
        <v>1</v>
      </c>
      <c r="E362" s="230">
        <v>730300</v>
      </c>
      <c r="F362" s="230">
        <f t="shared" si="11"/>
        <v>730300</v>
      </c>
      <c r="G362" s="233">
        <f>20*D362</f>
        <v>20</v>
      </c>
    </row>
    <row r="363" spans="1:7" x14ac:dyDescent="0.25">
      <c r="A363" s="169" t="s">
        <v>287</v>
      </c>
      <c r="B363" s="170" t="s">
        <v>287</v>
      </c>
      <c r="C363" s="169" t="s">
        <v>225</v>
      </c>
      <c r="D363" s="232">
        <v>1</v>
      </c>
      <c r="E363" s="230">
        <v>730300</v>
      </c>
      <c r="F363" s="230">
        <f t="shared" si="11"/>
        <v>730300</v>
      </c>
      <c r="G363" s="233">
        <f>20*D363</f>
        <v>20</v>
      </c>
    </row>
    <row r="364" spans="1:7" ht="24" x14ac:dyDescent="0.25">
      <c r="A364" s="188" t="s">
        <v>287</v>
      </c>
      <c r="B364" s="188" t="s">
        <v>287</v>
      </c>
      <c r="C364" s="188" t="s">
        <v>78</v>
      </c>
      <c r="D364" s="233">
        <v>2</v>
      </c>
      <c r="E364" s="230">
        <v>2562773.4</v>
      </c>
      <c r="F364" s="230">
        <f t="shared" si="11"/>
        <v>5125546.8</v>
      </c>
      <c r="G364" s="233">
        <v>50</v>
      </c>
    </row>
    <row r="365" spans="1:7" ht="24" x14ac:dyDescent="0.25">
      <c r="A365" s="169" t="s">
        <v>287</v>
      </c>
      <c r="B365" s="170" t="s">
        <v>287</v>
      </c>
      <c r="C365" s="169" t="s">
        <v>200</v>
      </c>
      <c r="D365" s="232">
        <v>1</v>
      </c>
      <c r="E365" s="230">
        <v>1400818.5</v>
      </c>
      <c r="F365" s="230">
        <f t="shared" si="11"/>
        <v>1400818.5</v>
      </c>
      <c r="G365" s="233">
        <f>15*D365</f>
        <v>15</v>
      </c>
    </row>
    <row r="366" spans="1:7" ht="24" x14ac:dyDescent="0.25">
      <c r="A366" s="169" t="s">
        <v>287</v>
      </c>
      <c r="B366" s="170" t="s">
        <v>287</v>
      </c>
      <c r="C366" s="169" t="s">
        <v>118</v>
      </c>
      <c r="D366" s="232">
        <v>1</v>
      </c>
      <c r="E366" s="230">
        <v>55212</v>
      </c>
      <c r="F366" s="230">
        <f t="shared" si="11"/>
        <v>55212</v>
      </c>
      <c r="G366" s="233">
        <v>20</v>
      </c>
    </row>
    <row r="367" spans="1:7" ht="24" x14ac:dyDescent="0.25">
      <c r="A367" s="169" t="s">
        <v>287</v>
      </c>
      <c r="B367" s="188" t="s">
        <v>287</v>
      </c>
      <c r="C367" s="188" t="s">
        <v>118</v>
      </c>
      <c r="D367" s="233">
        <v>7</v>
      </c>
      <c r="E367" s="230">
        <v>55212</v>
      </c>
      <c r="F367" s="230">
        <f t="shared" si="11"/>
        <v>386484</v>
      </c>
      <c r="G367" s="233">
        <f>22*5</f>
        <v>110</v>
      </c>
    </row>
    <row r="368" spans="1:7" ht="24" x14ac:dyDescent="0.25">
      <c r="A368" s="169" t="s">
        <v>287</v>
      </c>
      <c r="B368" s="170" t="s">
        <v>287</v>
      </c>
      <c r="C368" s="169" t="s">
        <v>158</v>
      </c>
      <c r="D368" s="232">
        <v>25</v>
      </c>
      <c r="E368" s="230">
        <v>186583.1</v>
      </c>
      <c r="F368" s="230">
        <f t="shared" si="11"/>
        <v>4664577.5</v>
      </c>
      <c r="G368" s="233">
        <f>5*D368</f>
        <v>125</v>
      </c>
    </row>
    <row r="369" spans="1:7" ht="36" x14ac:dyDescent="0.25">
      <c r="A369" s="170" t="s">
        <v>287</v>
      </c>
      <c r="B369" s="170" t="s">
        <v>538</v>
      </c>
      <c r="C369" s="169" t="s">
        <v>145</v>
      </c>
      <c r="D369" s="232">
        <v>1</v>
      </c>
      <c r="E369" s="230">
        <v>379606.5</v>
      </c>
      <c r="F369" s="230">
        <f t="shared" si="11"/>
        <v>379606.5</v>
      </c>
      <c r="G369" s="233">
        <f>53*D369</f>
        <v>53</v>
      </c>
    </row>
    <row r="370" spans="1:7" x14ac:dyDescent="0.25">
      <c r="A370" s="170" t="s">
        <v>287</v>
      </c>
      <c r="B370" s="170" t="s">
        <v>538</v>
      </c>
      <c r="C370" s="169" t="s">
        <v>225</v>
      </c>
      <c r="D370" s="232">
        <v>1</v>
      </c>
      <c r="E370" s="230">
        <v>730300</v>
      </c>
      <c r="F370" s="230">
        <f t="shared" si="11"/>
        <v>730300</v>
      </c>
      <c r="G370" s="233">
        <f>20*D370</f>
        <v>20</v>
      </c>
    </row>
    <row r="371" spans="1:7" ht="24" x14ac:dyDescent="0.25">
      <c r="A371" s="170" t="s">
        <v>287</v>
      </c>
      <c r="B371" s="170" t="s">
        <v>538</v>
      </c>
      <c r="C371" s="169" t="s">
        <v>200</v>
      </c>
      <c r="D371" s="232">
        <v>1</v>
      </c>
      <c r="E371" s="230">
        <v>1400818.5</v>
      </c>
      <c r="F371" s="230">
        <f t="shared" si="11"/>
        <v>1400818.5</v>
      </c>
      <c r="G371" s="233">
        <f>15*D371</f>
        <v>15</v>
      </c>
    </row>
    <row r="372" spans="1:7" ht="24" x14ac:dyDescent="0.25">
      <c r="A372" s="170" t="s">
        <v>287</v>
      </c>
      <c r="B372" s="170" t="s">
        <v>538</v>
      </c>
      <c r="C372" s="169" t="s">
        <v>118</v>
      </c>
      <c r="D372" s="232">
        <v>1</v>
      </c>
      <c r="E372" s="230">
        <v>55212</v>
      </c>
      <c r="F372" s="230">
        <f t="shared" si="11"/>
        <v>55212</v>
      </c>
      <c r="G372" s="233">
        <v>20</v>
      </c>
    </row>
    <row r="373" spans="1:7" ht="24" x14ac:dyDescent="0.25">
      <c r="A373" s="170" t="s">
        <v>287</v>
      </c>
      <c r="B373" s="170" t="s">
        <v>538</v>
      </c>
      <c r="C373" s="169" t="s">
        <v>158</v>
      </c>
      <c r="D373" s="232">
        <v>25</v>
      </c>
      <c r="E373" s="230">
        <v>186583.1</v>
      </c>
      <c r="F373" s="230">
        <f t="shared" si="11"/>
        <v>4664577.5</v>
      </c>
      <c r="G373" s="233">
        <f>5*D373</f>
        <v>125</v>
      </c>
    </row>
    <row r="374" spans="1:7" ht="24" x14ac:dyDescent="0.25">
      <c r="A374" s="170" t="s">
        <v>287</v>
      </c>
      <c r="B374" s="170" t="s">
        <v>542</v>
      </c>
      <c r="C374" s="169" t="s">
        <v>252</v>
      </c>
      <c r="D374" s="232">
        <v>1</v>
      </c>
      <c r="E374" s="230">
        <v>287000</v>
      </c>
      <c r="F374" s="230">
        <f t="shared" si="11"/>
        <v>287000</v>
      </c>
      <c r="G374" s="233">
        <f>12*D374</f>
        <v>12</v>
      </c>
    </row>
    <row r="375" spans="1:7" ht="36" x14ac:dyDescent="0.25">
      <c r="A375" s="170" t="s">
        <v>287</v>
      </c>
      <c r="B375" s="170" t="s">
        <v>540</v>
      </c>
      <c r="C375" s="169" t="s">
        <v>145</v>
      </c>
      <c r="D375" s="232">
        <v>1</v>
      </c>
      <c r="E375" s="230">
        <v>379606.5</v>
      </c>
      <c r="F375" s="230">
        <f t="shared" si="11"/>
        <v>379606.5</v>
      </c>
      <c r="G375" s="233">
        <f>53*D375</f>
        <v>53</v>
      </c>
    </row>
    <row r="376" spans="1:7" x14ac:dyDescent="0.25">
      <c r="A376" s="170" t="s">
        <v>287</v>
      </c>
      <c r="B376" s="170" t="s">
        <v>540</v>
      </c>
      <c r="C376" s="169" t="s">
        <v>225</v>
      </c>
      <c r="D376" s="232">
        <v>1</v>
      </c>
      <c r="E376" s="230">
        <v>730300</v>
      </c>
      <c r="F376" s="230">
        <f t="shared" si="11"/>
        <v>730300</v>
      </c>
      <c r="G376" s="233">
        <f>20*D376</f>
        <v>20</v>
      </c>
    </row>
    <row r="377" spans="1:7" ht="24" x14ac:dyDescent="0.25">
      <c r="A377" s="170" t="s">
        <v>287</v>
      </c>
      <c r="B377" s="170" t="s">
        <v>540</v>
      </c>
      <c r="C377" s="169" t="s">
        <v>200</v>
      </c>
      <c r="D377" s="232">
        <v>1</v>
      </c>
      <c r="E377" s="230">
        <v>1400818.5</v>
      </c>
      <c r="F377" s="230">
        <f t="shared" si="11"/>
        <v>1400818.5</v>
      </c>
      <c r="G377" s="233">
        <f>15*D377</f>
        <v>15</v>
      </c>
    </row>
    <row r="378" spans="1:7" ht="24" x14ac:dyDescent="0.25">
      <c r="A378" s="170" t="s">
        <v>287</v>
      </c>
      <c r="B378" s="170" t="s">
        <v>540</v>
      </c>
      <c r="C378" s="169" t="s">
        <v>158</v>
      </c>
      <c r="D378" s="232">
        <v>25</v>
      </c>
      <c r="E378" s="230">
        <v>186583.1</v>
      </c>
      <c r="F378" s="230">
        <f t="shared" si="11"/>
        <v>4664577.5</v>
      </c>
      <c r="G378" s="233">
        <f>5*D378</f>
        <v>125</v>
      </c>
    </row>
    <row r="379" spans="1:7" ht="24" x14ac:dyDescent="0.25">
      <c r="A379" s="169" t="s">
        <v>287</v>
      </c>
      <c r="B379" s="170" t="s">
        <v>497</v>
      </c>
      <c r="C379" s="169" t="s">
        <v>252</v>
      </c>
      <c r="D379" s="232">
        <v>1</v>
      </c>
      <c r="E379" s="230">
        <v>287000</v>
      </c>
      <c r="F379" s="230">
        <f t="shared" si="11"/>
        <v>287000</v>
      </c>
      <c r="G379" s="233">
        <f>12*D379</f>
        <v>12</v>
      </c>
    </row>
    <row r="380" spans="1:7" ht="24" x14ac:dyDescent="0.25">
      <c r="A380" s="169" t="s">
        <v>287</v>
      </c>
      <c r="B380" s="170" t="s">
        <v>539</v>
      </c>
      <c r="C380" s="169" t="s">
        <v>225</v>
      </c>
      <c r="D380" s="232">
        <v>1</v>
      </c>
      <c r="E380" s="230">
        <v>730300</v>
      </c>
      <c r="F380" s="230">
        <f t="shared" si="11"/>
        <v>730300</v>
      </c>
      <c r="G380" s="233">
        <f>20*D380</f>
        <v>20</v>
      </c>
    </row>
    <row r="381" spans="1:7" ht="24" x14ac:dyDescent="0.25">
      <c r="A381" s="169" t="s">
        <v>287</v>
      </c>
      <c r="B381" s="170" t="s">
        <v>539</v>
      </c>
      <c r="C381" s="169" t="s">
        <v>200</v>
      </c>
      <c r="D381" s="232">
        <v>1</v>
      </c>
      <c r="E381" s="230">
        <v>1400818.5</v>
      </c>
      <c r="F381" s="230">
        <f t="shared" si="11"/>
        <v>1400818.5</v>
      </c>
      <c r="G381" s="233">
        <f>15*D381</f>
        <v>15</v>
      </c>
    </row>
    <row r="382" spans="1:7" ht="24" x14ac:dyDescent="0.25">
      <c r="A382" s="169" t="s">
        <v>287</v>
      </c>
      <c r="B382" s="170" t="s">
        <v>539</v>
      </c>
      <c r="C382" s="169" t="s">
        <v>158</v>
      </c>
      <c r="D382" s="232">
        <v>25</v>
      </c>
      <c r="E382" s="230">
        <v>186583.1</v>
      </c>
      <c r="F382" s="230">
        <f t="shared" si="11"/>
        <v>4664577.5</v>
      </c>
      <c r="G382" s="233">
        <f>5*D382</f>
        <v>125</v>
      </c>
    </row>
    <row r="383" spans="1:7" ht="36" x14ac:dyDescent="0.25">
      <c r="A383" s="169" t="s">
        <v>287</v>
      </c>
      <c r="B383" s="170" t="s">
        <v>541</v>
      </c>
      <c r="C383" s="169" t="s">
        <v>145</v>
      </c>
      <c r="D383" s="232">
        <v>1</v>
      </c>
      <c r="E383" s="230">
        <v>379606.5</v>
      </c>
      <c r="F383" s="230">
        <f t="shared" si="11"/>
        <v>379606.5</v>
      </c>
      <c r="G383" s="233">
        <f>53*D383</f>
        <v>53</v>
      </c>
    </row>
    <row r="384" spans="1:7" ht="24" x14ac:dyDescent="0.25">
      <c r="A384" s="169" t="s">
        <v>287</v>
      </c>
      <c r="B384" s="170" t="s">
        <v>208</v>
      </c>
      <c r="C384" s="169" t="s">
        <v>252</v>
      </c>
      <c r="D384" s="232">
        <v>1</v>
      </c>
      <c r="E384" s="230">
        <v>287000</v>
      </c>
      <c r="F384" s="230">
        <f t="shared" si="11"/>
        <v>287000</v>
      </c>
      <c r="G384" s="233">
        <f>12*D384</f>
        <v>12</v>
      </c>
    </row>
    <row r="385" spans="1:7" x14ac:dyDescent="0.25">
      <c r="A385" s="169" t="s">
        <v>287</v>
      </c>
      <c r="B385" s="170" t="s">
        <v>186</v>
      </c>
      <c r="C385" s="169" t="s">
        <v>225</v>
      </c>
      <c r="D385" s="232">
        <v>1</v>
      </c>
      <c r="E385" s="230">
        <v>730300</v>
      </c>
      <c r="F385" s="230">
        <f t="shared" si="11"/>
        <v>730300</v>
      </c>
      <c r="G385" s="233">
        <f>20*D385</f>
        <v>20</v>
      </c>
    </row>
    <row r="386" spans="1:7" ht="24" x14ac:dyDescent="0.25">
      <c r="A386" s="169" t="s">
        <v>287</v>
      </c>
      <c r="B386" s="170" t="s">
        <v>186</v>
      </c>
      <c r="C386" s="169" t="s">
        <v>200</v>
      </c>
      <c r="D386" s="232">
        <v>1</v>
      </c>
      <c r="E386" s="230">
        <v>1400818.5</v>
      </c>
      <c r="F386" s="230">
        <f t="shared" si="11"/>
        <v>1400818.5</v>
      </c>
      <c r="G386" s="233">
        <f>15*D386</f>
        <v>15</v>
      </c>
    </row>
    <row r="387" spans="1:7" ht="24" x14ac:dyDescent="0.25">
      <c r="A387" s="169" t="s">
        <v>287</v>
      </c>
      <c r="B387" s="170" t="s">
        <v>186</v>
      </c>
      <c r="C387" s="169" t="s">
        <v>118</v>
      </c>
      <c r="D387" s="232">
        <v>1</v>
      </c>
      <c r="E387" s="230">
        <v>55212</v>
      </c>
      <c r="F387" s="230">
        <f t="shared" si="11"/>
        <v>55212</v>
      </c>
      <c r="G387" s="233">
        <v>20</v>
      </c>
    </row>
    <row r="388" spans="1:7" ht="24" x14ac:dyDescent="0.25">
      <c r="A388" s="169" t="s">
        <v>287</v>
      </c>
      <c r="B388" s="170" t="s">
        <v>186</v>
      </c>
      <c r="C388" s="169" t="s">
        <v>158</v>
      </c>
      <c r="D388" s="232">
        <v>25</v>
      </c>
      <c r="E388" s="230">
        <v>186583.1</v>
      </c>
      <c r="F388" s="230">
        <f t="shared" si="11"/>
        <v>4664577.5</v>
      </c>
      <c r="G388" s="233">
        <f>5*D388</f>
        <v>125</v>
      </c>
    </row>
    <row r="389" spans="1:7" ht="24" x14ac:dyDescent="0.25">
      <c r="A389" s="188" t="s">
        <v>287</v>
      </c>
      <c r="B389" s="188" t="s">
        <v>186</v>
      </c>
      <c r="C389" s="188" t="s">
        <v>176</v>
      </c>
      <c r="D389" s="233">
        <v>2</v>
      </c>
      <c r="E389" s="230">
        <v>73219</v>
      </c>
      <c r="F389" s="230">
        <f t="shared" si="11"/>
        <v>146438</v>
      </c>
      <c r="G389" s="233">
        <v>41</v>
      </c>
    </row>
    <row r="390" spans="1:7" ht="24" x14ac:dyDescent="0.25">
      <c r="A390" s="169" t="s">
        <v>603</v>
      </c>
      <c r="B390" s="170" t="s">
        <v>604</v>
      </c>
      <c r="C390" s="169" t="s">
        <v>15</v>
      </c>
      <c r="D390" s="232">
        <v>1</v>
      </c>
      <c r="E390" s="230">
        <v>775000</v>
      </c>
      <c r="F390" s="230">
        <f t="shared" si="11"/>
        <v>775000</v>
      </c>
      <c r="G390" s="232">
        <f>25*D390</f>
        <v>25</v>
      </c>
    </row>
    <row r="391" spans="1:7" ht="24" x14ac:dyDescent="0.25">
      <c r="A391" s="169" t="s">
        <v>603</v>
      </c>
      <c r="B391" s="170" t="s">
        <v>605</v>
      </c>
      <c r="C391" s="169" t="s">
        <v>252</v>
      </c>
      <c r="D391" s="232">
        <v>1</v>
      </c>
      <c r="E391" s="230">
        <v>287000</v>
      </c>
      <c r="F391" s="230">
        <f t="shared" si="11"/>
        <v>287000</v>
      </c>
      <c r="G391" s="233">
        <f>12*D391</f>
        <v>12</v>
      </c>
    </row>
    <row r="392" spans="1:7" ht="24" x14ac:dyDescent="0.25">
      <c r="A392" s="169" t="s">
        <v>603</v>
      </c>
      <c r="B392" s="170" t="s">
        <v>605</v>
      </c>
      <c r="C392" s="169" t="s">
        <v>15</v>
      </c>
      <c r="D392" s="232">
        <v>1</v>
      </c>
      <c r="E392" s="230">
        <v>775000</v>
      </c>
      <c r="F392" s="230">
        <f t="shared" si="11"/>
        <v>775000</v>
      </c>
      <c r="G392" s="232">
        <f>25*D392</f>
        <v>25</v>
      </c>
    </row>
    <row r="393" spans="1:7" ht="24" x14ac:dyDescent="0.25">
      <c r="A393" s="169" t="s">
        <v>603</v>
      </c>
      <c r="B393" s="170" t="s">
        <v>605</v>
      </c>
      <c r="C393" s="169" t="s">
        <v>158</v>
      </c>
      <c r="D393" s="232">
        <v>50</v>
      </c>
      <c r="E393" s="230">
        <v>186583.1</v>
      </c>
      <c r="F393" s="230">
        <f t="shared" si="11"/>
        <v>9329155</v>
      </c>
      <c r="G393" s="233">
        <f>5*D393</f>
        <v>250</v>
      </c>
    </row>
    <row r="394" spans="1:7" x14ac:dyDescent="0.25">
      <c r="A394" s="169" t="s">
        <v>603</v>
      </c>
      <c r="B394" s="170" t="s">
        <v>607</v>
      </c>
      <c r="C394" s="169" t="s">
        <v>225</v>
      </c>
      <c r="D394" s="232">
        <v>1</v>
      </c>
      <c r="E394" s="230">
        <v>730300</v>
      </c>
      <c r="F394" s="230">
        <f t="shared" si="11"/>
        <v>730300</v>
      </c>
      <c r="G394" s="233">
        <f>20*D394</f>
        <v>20</v>
      </c>
    </row>
    <row r="395" spans="1:7" ht="24" x14ac:dyDescent="0.25">
      <c r="A395" s="169" t="s">
        <v>603</v>
      </c>
      <c r="B395" s="170" t="s">
        <v>607</v>
      </c>
      <c r="C395" s="169" t="s">
        <v>15</v>
      </c>
      <c r="D395" s="232">
        <v>2</v>
      </c>
      <c r="E395" s="230">
        <v>775000</v>
      </c>
      <c r="F395" s="230">
        <f t="shared" si="11"/>
        <v>1550000</v>
      </c>
      <c r="G395" s="232">
        <f>25*D395</f>
        <v>50</v>
      </c>
    </row>
    <row r="396" spans="1:7" ht="24" x14ac:dyDescent="0.25">
      <c r="A396" s="169" t="s">
        <v>603</v>
      </c>
      <c r="B396" s="170" t="s">
        <v>606</v>
      </c>
      <c r="C396" s="169" t="s">
        <v>15</v>
      </c>
      <c r="D396" s="232">
        <v>1</v>
      </c>
      <c r="E396" s="230">
        <v>775000</v>
      </c>
      <c r="F396" s="230">
        <f t="shared" si="11"/>
        <v>775000</v>
      </c>
      <c r="G396" s="232">
        <f>25*D396</f>
        <v>25</v>
      </c>
    </row>
    <row r="397" spans="1:7" x14ac:dyDescent="0.25">
      <c r="A397" s="169" t="s">
        <v>46</v>
      </c>
      <c r="B397" s="170" t="s">
        <v>482</v>
      </c>
      <c r="C397" s="169" t="s">
        <v>38</v>
      </c>
      <c r="D397" s="232">
        <v>1</v>
      </c>
      <c r="E397" s="230">
        <v>88375.8</v>
      </c>
      <c r="F397" s="230">
        <v>88375.8</v>
      </c>
      <c r="G397" s="232">
        <v>6</v>
      </c>
    </row>
    <row r="398" spans="1:7" ht="24" x14ac:dyDescent="0.25">
      <c r="A398" s="169" t="s">
        <v>46</v>
      </c>
      <c r="B398" s="170" t="s">
        <v>482</v>
      </c>
      <c r="C398" s="169" t="s">
        <v>158</v>
      </c>
      <c r="D398" s="232">
        <v>25</v>
      </c>
      <c r="E398" s="230">
        <v>186583.1</v>
      </c>
      <c r="F398" s="230">
        <f>+E398*D398</f>
        <v>4664577.5</v>
      </c>
      <c r="G398" s="233">
        <f>5*D398</f>
        <v>125</v>
      </c>
    </row>
    <row r="399" spans="1:7" x14ac:dyDescent="0.25">
      <c r="A399" s="188" t="s">
        <v>46</v>
      </c>
      <c r="B399" s="188" t="s">
        <v>46</v>
      </c>
      <c r="C399" s="188" t="s">
        <v>38</v>
      </c>
      <c r="D399" s="233">
        <v>8</v>
      </c>
      <c r="E399" s="230">
        <v>88375.8</v>
      </c>
      <c r="F399" s="230">
        <f>+E399*D399</f>
        <v>707006.4</v>
      </c>
      <c r="G399" s="232">
        <v>16</v>
      </c>
    </row>
    <row r="400" spans="1:7" ht="24" x14ac:dyDescent="0.25">
      <c r="A400" s="169" t="s">
        <v>46</v>
      </c>
      <c r="B400" s="170" t="s">
        <v>46</v>
      </c>
      <c r="C400" s="169" t="s">
        <v>158</v>
      </c>
      <c r="D400" s="232">
        <v>25</v>
      </c>
      <c r="E400" s="236"/>
      <c r="F400" s="236"/>
      <c r="G400" s="236"/>
    </row>
    <row r="401" spans="1:7" ht="24" x14ac:dyDescent="0.25">
      <c r="A401" s="188" t="s">
        <v>46</v>
      </c>
      <c r="B401" s="188" t="s">
        <v>339</v>
      </c>
      <c r="C401" s="188" t="s">
        <v>200</v>
      </c>
      <c r="D401" s="233">
        <v>2</v>
      </c>
      <c r="E401" s="230">
        <v>1400818.5</v>
      </c>
      <c r="F401" s="230">
        <f t="shared" ref="F401:F407" si="12">+E401*D401</f>
        <v>2801637</v>
      </c>
      <c r="G401" s="233">
        <v>12</v>
      </c>
    </row>
    <row r="402" spans="1:7" ht="24" x14ac:dyDescent="0.25">
      <c r="A402" s="169" t="s">
        <v>46</v>
      </c>
      <c r="B402" s="170" t="s">
        <v>283</v>
      </c>
      <c r="C402" s="169" t="s">
        <v>158</v>
      </c>
      <c r="D402" s="232">
        <v>25</v>
      </c>
      <c r="E402" s="230">
        <v>186583.1</v>
      </c>
      <c r="F402" s="230">
        <f t="shared" si="12"/>
        <v>4664577.5</v>
      </c>
      <c r="G402" s="233">
        <f>5*D402</f>
        <v>125</v>
      </c>
    </row>
    <row r="403" spans="1:7" ht="24" x14ac:dyDescent="0.25">
      <c r="A403" s="169" t="s">
        <v>46</v>
      </c>
      <c r="B403" s="170" t="s">
        <v>283</v>
      </c>
      <c r="C403" s="169" t="s">
        <v>176</v>
      </c>
      <c r="D403" s="232">
        <v>1</v>
      </c>
      <c r="E403" s="230">
        <v>73219</v>
      </c>
      <c r="F403" s="230">
        <f t="shared" si="12"/>
        <v>73219</v>
      </c>
      <c r="G403" s="234">
        <f>30*D403</f>
        <v>30</v>
      </c>
    </row>
    <row r="404" spans="1:7" ht="24" x14ac:dyDescent="0.25">
      <c r="A404" s="188" t="s">
        <v>46</v>
      </c>
      <c r="B404" s="188" t="s">
        <v>289</v>
      </c>
      <c r="C404" s="188" t="s">
        <v>200</v>
      </c>
      <c r="D404" s="233">
        <v>2</v>
      </c>
      <c r="E404" s="230">
        <v>1400818.5</v>
      </c>
      <c r="F404" s="230">
        <f t="shared" si="12"/>
        <v>2801637</v>
      </c>
      <c r="G404" s="233">
        <v>12</v>
      </c>
    </row>
    <row r="405" spans="1:7" ht="24" x14ac:dyDescent="0.25">
      <c r="A405" s="188" t="s">
        <v>46</v>
      </c>
      <c r="B405" s="188" t="s">
        <v>289</v>
      </c>
      <c r="C405" s="188" t="s">
        <v>118</v>
      </c>
      <c r="D405" s="233">
        <v>5</v>
      </c>
      <c r="E405" s="230">
        <v>55212</v>
      </c>
      <c r="F405" s="230">
        <f t="shared" si="12"/>
        <v>276060</v>
      </c>
      <c r="G405" s="233">
        <f>22*5</f>
        <v>110</v>
      </c>
    </row>
    <row r="406" spans="1:7" ht="24" x14ac:dyDescent="0.25">
      <c r="A406" s="188" t="s">
        <v>46</v>
      </c>
      <c r="B406" s="188" t="s">
        <v>289</v>
      </c>
      <c r="C406" s="188" t="s">
        <v>176</v>
      </c>
      <c r="D406" s="233">
        <v>3</v>
      </c>
      <c r="E406" s="230">
        <v>73219</v>
      </c>
      <c r="F406" s="230">
        <f t="shared" si="12"/>
        <v>219657</v>
      </c>
      <c r="G406" s="233">
        <v>177</v>
      </c>
    </row>
    <row r="407" spans="1:7" ht="24" x14ac:dyDescent="0.25">
      <c r="A407" s="188" t="s">
        <v>46</v>
      </c>
      <c r="B407" s="188" t="s">
        <v>334</v>
      </c>
      <c r="C407" s="188" t="s">
        <v>200</v>
      </c>
      <c r="D407" s="233">
        <v>2</v>
      </c>
      <c r="E407" s="230">
        <v>1400818.5</v>
      </c>
      <c r="F407" s="230">
        <f t="shared" si="12"/>
        <v>2801637</v>
      </c>
      <c r="G407" s="233">
        <v>12</v>
      </c>
    </row>
    <row r="408" spans="1:7" x14ac:dyDescent="0.25">
      <c r="A408" s="169" t="s">
        <v>510</v>
      </c>
      <c r="B408" s="242" t="s">
        <v>512</v>
      </c>
      <c r="C408" s="169" t="s">
        <v>38</v>
      </c>
      <c r="D408" s="232">
        <v>1</v>
      </c>
      <c r="E408" s="230">
        <v>88375.8</v>
      </c>
      <c r="F408" s="230">
        <v>88375.8</v>
      </c>
      <c r="G408" s="232">
        <v>6</v>
      </c>
    </row>
    <row r="409" spans="1:7" ht="24" x14ac:dyDescent="0.25">
      <c r="A409" s="169" t="s">
        <v>510</v>
      </c>
      <c r="B409" s="242" t="s">
        <v>512</v>
      </c>
      <c r="C409" s="169" t="s">
        <v>200</v>
      </c>
      <c r="D409" s="232">
        <v>1</v>
      </c>
      <c r="E409" s="230">
        <v>1400818.5</v>
      </c>
      <c r="F409" s="230">
        <f t="shared" ref="F409:F420" si="13">+E409*D409</f>
        <v>1400818.5</v>
      </c>
      <c r="G409" s="233">
        <f>15*D409</f>
        <v>15</v>
      </c>
    </row>
    <row r="410" spans="1:7" ht="24" x14ac:dyDescent="0.25">
      <c r="A410" s="169" t="s">
        <v>510</v>
      </c>
      <c r="B410" s="242" t="s">
        <v>512</v>
      </c>
      <c r="C410" s="169" t="s">
        <v>252</v>
      </c>
      <c r="D410" s="232">
        <v>1</v>
      </c>
      <c r="E410" s="230">
        <v>287000</v>
      </c>
      <c r="F410" s="230">
        <f t="shared" si="13"/>
        <v>287000</v>
      </c>
      <c r="G410" s="233">
        <f>12*D410</f>
        <v>12</v>
      </c>
    </row>
    <row r="411" spans="1:7" ht="24" x14ac:dyDescent="0.25">
      <c r="A411" s="169" t="s">
        <v>510</v>
      </c>
      <c r="B411" s="242" t="s">
        <v>512</v>
      </c>
      <c r="C411" s="169" t="s">
        <v>118</v>
      </c>
      <c r="D411" s="232">
        <v>1</v>
      </c>
      <c r="E411" s="230">
        <v>55212</v>
      </c>
      <c r="F411" s="230">
        <f t="shared" si="13"/>
        <v>55212</v>
      </c>
      <c r="G411" s="233">
        <v>20</v>
      </c>
    </row>
    <row r="412" spans="1:7" ht="24" x14ac:dyDescent="0.25">
      <c r="A412" s="169" t="s">
        <v>510</v>
      </c>
      <c r="B412" s="242" t="s">
        <v>512</v>
      </c>
      <c r="C412" s="169" t="s">
        <v>158</v>
      </c>
      <c r="D412" s="232">
        <v>25</v>
      </c>
      <c r="E412" s="230">
        <v>186583.1</v>
      </c>
      <c r="F412" s="230">
        <f t="shared" si="13"/>
        <v>4664577.5</v>
      </c>
      <c r="G412" s="233">
        <f>5*D412</f>
        <v>125</v>
      </c>
    </row>
    <row r="413" spans="1:7" ht="24" x14ac:dyDescent="0.25">
      <c r="A413" s="169" t="s">
        <v>510</v>
      </c>
      <c r="B413" s="242" t="s">
        <v>512</v>
      </c>
      <c r="C413" s="169" t="s">
        <v>176</v>
      </c>
      <c r="D413" s="232">
        <v>1</v>
      </c>
      <c r="E413" s="230">
        <v>73219</v>
      </c>
      <c r="F413" s="230">
        <f t="shared" si="13"/>
        <v>73219</v>
      </c>
      <c r="G413" s="234">
        <f>30*D413</f>
        <v>30</v>
      </c>
    </row>
    <row r="414" spans="1:7" ht="24" x14ac:dyDescent="0.25">
      <c r="A414" s="169" t="s">
        <v>510</v>
      </c>
      <c r="B414" s="242" t="s">
        <v>514</v>
      </c>
      <c r="C414" s="169" t="s">
        <v>252</v>
      </c>
      <c r="D414" s="232">
        <v>1</v>
      </c>
      <c r="E414" s="230">
        <v>287000</v>
      </c>
      <c r="F414" s="230">
        <f t="shared" si="13"/>
        <v>287000</v>
      </c>
      <c r="G414" s="233">
        <f>12*D414</f>
        <v>12</v>
      </c>
    </row>
    <row r="415" spans="1:7" ht="24" x14ac:dyDescent="0.25">
      <c r="A415" s="169" t="s">
        <v>510</v>
      </c>
      <c r="B415" s="242" t="s">
        <v>514</v>
      </c>
      <c r="C415" s="169" t="s">
        <v>176</v>
      </c>
      <c r="D415" s="232">
        <v>1</v>
      </c>
      <c r="E415" s="230">
        <v>73219</v>
      </c>
      <c r="F415" s="230">
        <f t="shared" si="13"/>
        <v>73219</v>
      </c>
      <c r="G415" s="234">
        <f>30*D415</f>
        <v>30</v>
      </c>
    </row>
    <row r="416" spans="1:7" ht="24" x14ac:dyDescent="0.25">
      <c r="A416" s="169" t="s">
        <v>510</v>
      </c>
      <c r="B416" s="242" t="s">
        <v>515</v>
      </c>
      <c r="C416" s="169" t="s">
        <v>252</v>
      </c>
      <c r="D416" s="232">
        <v>1</v>
      </c>
      <c r="E416" s="230">
        <v>287000</v>
      </c>
      <c r="F416" s="230">
        <f t="shared" si="13"/>
        <v>287000</v>
      </c>
      <c r="G416" s="233">
        <f>12*D416</f>
        <v>12</v>
      </c>
    </row>
    <row r="417" spans="1:7" ht="24" x14ac:dyDescent="0.25">
      <c r="A417" s="169" t="s">
        <v>510</v>
      </c>
      <c r="B417" s="242" t="s">
        <v>515</v>
      </c>
      <c r="C417" s="169" t="s">
        <v>176</v>
      </c>
      <c r="D417" s="232">
        <v>1</v>
      </c>
      <c r="E417" s="230">
        <v>73219</v>
      </c>
      <c r="F417" s="230">
        <f t="shared" si="13"/>
        <v>73219</v>
      </c>
      <c r="G417" s="234">
        <f>30*D417</f>
        <v>30</v>
      </c>
    </row>
    <row r="418" spans="1:7" ht="24" x14ac:dyDescent="0.25">
      <c r="A418" s="169" t="s">
        <v>510</v>
      </c>
      <c r="B418" s="242" t="s">
        <v>516</v>
      </c>
      <c r="C418" s="169" t="s">
        <v>252</v>
      </c>
      <c r="D418" s="232">
        <v>1</v>
      </c>
      <c r="E418" s="230">
        <v>287000</v>
      </c>
      <c r="F418" s="230">
        <f t="shared" si="13"/>
        <v>287000</v>
      </c>
      <c r="G418" s="233">
        <f>12*D418</f>
        <v>12</v>
      </c>
    </row>
    <row r="419" spans="1:7" ht="24" x14ac:dyDescent="0.25">
      <c r="A419" s="169" t="s">
        <v>510</v>
      </c>
      <c r="B419" s="242" t="s">
        <v>516</v>
      </c>
      <c r="C419" s="169" t="s">
        <v>158</v>
      </c>
      <c r="D419" s="232">
        <v>25</v>
      </c>
      <c r="E419" s="230">
        <v>186583.1</v>
      </c>
      <c r="F419" s="230">
        <f t="shared" si="13"/>
        <v>4664577.5</v>
      </c>
      <c r="G419" s="233">
        <f>5*D419</f>
        <v>125</v>
      </c>
    </row>
    <row r="420" spans="1:7" ht="24" x14ac:dyDescent="0.25">
      <c r="A420" s="169" t="s">
        <v>510</v>
      </c>
      <c r="B420" s="242" t="s">
        <v>516</v>
      </c>
      <c r="C420" s="169" t="s">
        <v>176</v>
      </c>
      <c r="D420" s="232">
        <v>1</v>
      </c>
      <c r="E420" s="230">
        <v>73219</v>
      </c>
      <c r="F420" s="230">
        <f t="shared" si="13"/>
        <v>73219</v>
      </c>
      <c r="G420" s="234">
        <f>30*D420</f>
        <v>30</v>
      </c>
    </row>
    <row r="421" spans="1:7" x14ac:dyDescent="0.25">
      <c r="A421" s="169" t="s">
        <v>510</v>
      </c>
      <c r="B421" s="170" t="s">
        <v>511</v>
      </c>
      <c r="C421" s="169" t="s">
        <v>38</v>
      </c>
      <c r="D421" s="232">
        <v>1</v>
      </c>
      <c r="E421" s="230">
        <v>88375.8</v>
      </c>
      <c r="F421" s="230">
        <v>88375.8</v>
      </c>
      <c r="G421" s="232">
        <v>6</v>
      </c>
    </row>
    <row r="422" spans="1:7" x14ac:dyDescent="0.25">
      <c r="A422" s="169" t="s">
        <v>510</v>
      </c>
      <c r="B422" s="170" t="s">
        <v>511</v>
      </c>
      <c r="C422" s="169" t="s">
        <v>225</v>
      </c>
      <c r="D422" s="232">
        <v>1</v>
      </c>
      <c r="E422" s="230">
        <v>730300</v>
      </c>
      <c r="F422" s="230">
        <f>+E422*D422</f>
        <v>730300</v>
      </c>
      <c r="G422" s="233">
        <f>20*D422</f>
        <v>20</v>
      </c>
    </row>
    <row r="423" spans="1:7" ht="24" x14ac:dyDescent="0.25">
      <c r="A423" s="169" t="s">
        <v>510</v>
      </c>
      <c r="B423" s="170" t="s">
        <v>511</v>
      </c>
      <c r="C423" s="169" t="s">
        <v>252</v>
      </c>
      <c r="D423" s="232">
        <v>1</v>
      </c>
      <c r="E423" s="230">
        <v>287000</v>
      </c>
      <c r="F423" s="230">
        <f>+E423*D423</f>
        <v>287000</v>
      </c>
      <c r="G423" s="233">
        <f>12*D423</f>
        <v>12</v>
      </c>
    </row>
    <row r="424" spans="1:7" ht="24" x14ac:dyDescent="0.25">
      <c r="A424" s="169" t="s">
        <v>510</v>
      </c>
      <c r="B424" s="170" t="s">
        <v>511</v>
      </c>
      <c r="C424" s="169" t="s">
        <v>118</v>
      </c>
      <c r="D424" s="232">
        <v>1</v>
      </c>
      <c r="E424" s="230">
        <v>55212</v>
      </c>
      <c r="F424" s="230">
        <f>+E424*D424</f>
        <v>55212</v>
      </c>
      <c r="G424" s="233">
        <v>20</v>
      </c>
    </row>
    <row r="425" spans="1:7" ht="24" x14ac:dyDescent="0.25">
      <c r="A425" s="169" t="s">
        <v>510</v>
      </c>
      <c r="B425" s="170" t="s">
        <v>511</v>
      </c>
      <c r="C425" s="169" t="s">
        <v>158</v>
      </c>
      <c r="D425" s="232">
        <v>25</v>
      </c>
      <c r="E425" s="230">
        <v>186583.1</v>
      </c>
      <c r="F425" s="230">
        <f>+E425*D425</f>
        <v>4664577.5</v>
      </c>
      <c r="G425" s="233">
        <f>5*D425</f>
        <v>125</v>
      </c>
    </row>
    <row r="426" spans="1:7" ht="24" x14ac:dyDescent="0.25">
      <c r="A426" s="169" t="s">
        <v>510</v>
      </c>
      <c r="B426" s="170" t="s">
        <v>511</v>
      </c>
      <c r="C426" s="169" t="s">
        <v>176</v>
      </c>
      <c r="D426" s="232">
        <v>1</v>
      </c>
      <c r="E426" s="230">
        <v>73219</v>
      </c>
      <c r="F426" s="230">
        <f>+E426*D426</f>
        <v>73219</v>
      </c>
      <c r="G426" s="234">
        <f>30*D426</f>
        <v>30</v>
      </c>
    </row>
    <row r="427" spans="1:7" x14ac:dyDescent="0.25">
      <c r="A427" s="169" t="s">
        <v>510</v>
      </c>
      <c r="B427" s="242" t="s">
        <v>517</v>
      </c>
      <c r="C427" s="169" t="s">
        <v>38</v>
      </c>
      <c r="D427" s="232">
        <v>1</v>
      </c>
      <c r="E427" s="230">
        <v>88375.8</v>
      </c>
      <c r="F427" s="230">
        <v>88375.8</v>
      </c>
      <c r="G427" s="232">
        <v>6</v>
      </c>
    </row>
    <row r="428" spans="1:7" x14ac:dyDescent="0.25">
      <c r="A428" s="169" t="s">
        <v>510</v>
      </c>
      <c r="B428" s="242" t="s">
        <v>517</v>
      </c>
      <c r="C428" s="169" t="s">
        <v>225</v>
      </c>
      <c r="D428" s="232">
        <v>1</v>
      </c>
      <c r="E428" s="230">
        <v>730300</v>
      </c>
      <c r="F428" s="230">
        <f>+E428*D428</f>
        <v>730300</v>
      </c>
      <c r="G428" s="233">
        <f>20*D428</f>
        <v>20</v>
      </c>
    </row>
    <row r="429" spans="1:7" ht="24" x14ac:dyDescent="0.25">
      <c r="A429" s="169" t="s">
        <v>510</v>
      </c>
      <c r="B429" s="242" t="s">
        <v>517</v>
      </c>
      <c r="C429" s="169" t="s">
        <v>158</v>
      </c>
      <c r="D429" s="232">
        <v>25</v>
      </c>
      <c r="E429" s="230">
        <v>186583.1</v>
      </c>
      <c r="F429" s="230">
        <f>+E429*D429</f>
        <v>4664577.5</v>
      </c>
      <c r="G429" s="233">
        <f>5*D429</f>
        <v>125</v>
      </c>
    </row>
    <row r="430" spans="1:7" ht="24" x14ac:dyDescent="0.25">
      <c r="A430" s="169" t="s">
        <v>510</v>
      </c>
      <c r="B430" s="242" t="s">
        <v>517</v>
      </c>
      <c r="C430" s="169" t="s">
        <v>176</v>
      </c>
      <c r="D430" s="232">
        <v>1</v>
      </c>
      <c r="E430" s="230">
        <v>73219</v>
      </c>
      <c r="F430" s="230">
        <f>+E430*D430</f>
        <v>73219</v>
      </c>
      <c r="G430" s="234">
        <f>30*D430</f>
        <v>30</v>
      </c>
    </row>
    <row r="431" spans="1:7" ht="24" x14ac:dyDescent="0.25">
      <c r="A431" s="169" t="s">
        <v>510</v>
      </c>
      <c r="B431" s="242" t="s">
        <v>518</v>
      </c>
      <c r="C431" s="169" t="s">
        <v>252</v>
      </c>
      <c r="D431" s="232">
        <v>1</v>
      </c>
      <c r="E431" s="230">
        <v>287000</v>
      </c>
      <c r="F431" s="230">
        <f>+E431*D431</f>
        <v>287000</v>
      </c>
      <c r="G431" s="233">
        <f>12*D431</f>
        <v>12</v>
      </c>
    </row>
    <row r="432" spans="1:7" ht="24" x14ac:dyDescent="0.25">
      <c r="A432" s="169" t="s">
        <v>510</v>
      </c>
      <c r="B432" s="242" t="s">
        <v>518</v>
      </c>
      <c r="C432" s="169" t="s">
        <v>176</v>
      </c>
      <c r="D432" s="232">
        <v>1</v>
      </c>
      <c r="E432" s="230">
        <v>73219</v>
      </c>
      <c r="F432" s="230">
        <f>+E432*D432</f>
        <v>73219</v>
      </c>
      <c r="G432" s="234">
        <f>30*D432</f>
        <v>30</v>
      </c>
    </row>
    <row r="433" spans="1:7" x14ac:dyDescent="0.25">
      <c r="A433" s="169" t="s">
        <v>510</v>
      </c>
      <c r="B433" s="242" t="s">
        <v>519</v>
      </c>
      <c r="C433" s="169" t="s">
        <v>38</v>
      </c>
      <c r="D433" s="232">
        <v>1</v>
      </c>
      <c r="E433" s="230">
        <v>88375.8</v>
      </c>
      <c r="F433" s="230">
        <v>88375.8</v>
      </c>
      <c r="G433" s="232">
        <v>6</v>
      </c>
    </row>
    <row r="434" spans="1:7" x14ac:dyDescent="0.25">
      <c r="A434" s="169" t="s">
        <v>510</v>
      </c>
      <c r="B434" s="242" t="s">
        <v>519</v>
      </c>
      <c r="C434" s="169" t="s">
        <v>225</v>
      </c>
      <c r="D434" s="232">
        <v>1</v>
      </c>
      <c r="E434" s="230">
        <v>730300</v>
      </c>
      <c r="F434" s="230">
        <f t="shared" ref="F434:F463" si="14">+E434*D434</f>
        <v>730300</v>
      </c>
      <c r="G434" s="233">
        <f>20*D434</f>
        <v>20</v>
      </c>
    </row>
    <row r="435" spans="1:7" ht="24" x14ac:dyDescent="0.25">
      <c r="A435" s="169" t="s">
        <v>510</v>
      </c>
      <c r="B435" s="242" t="s">
        <v>519</v>
      </c>
      <c r="C435" s="169" t="s">
        <v>252</v>
      </c>
      <c r="D435" s="232">
        <v>1</v>
      </c>
      <c r="E435" s="230">
        <v>287000</v>
      </c>
      <c r="F435" s="230">
        <f t="shared" si="14"/>
        <v>287000</v>
      </c>
      <c r="G435" s="233">
        <f>12*D435</f>
        <v>12</v>
      </c>
    </row>
    <row r="436" spans="1:7" ht="24" x14ac:dyDescent="0.25">
      <c r="A436" s="169" t="s">
        <v>510</v>
      </c>
      <c r="B436" s="242" t="s">
        <v>519</v>
      </c>
      <c r="C436" s="169" t="s">
        <v>118</v>
      </c>
      <c r="D436" s="232">
        <v>1</v>
      </c>
      <c r="E436" s="230">
        <v>55212</v>
      </c>
      <c r="F436" s="230">
        <f t="shared" si="14"/>
        <v>55212</v>
      </c>
      <c r="G436" s="233">
        <v>20</v>
      </c>
    </row>
    <row r="437" spans="1:7" ht="24" x14ac:dyDescent="0.25">
      <c r="A437" s="169" t="s">
        <v>510</v>
      </c>
      <c r="B437" s="242" t="s">
        <v>519</v>
      </c>
      <c r="C437" s="169" t="s">
        <v>158</v>
      </c>
      <c r="D437" s="232">
        <v>25</v>
      </c>
      <c r="E437" s="230">
        <v>186583.1</v>
      </c>
      <c r="F437" s="230">
        <f t="shared" si="14"/>
        <v>4664577.5</v>
      </c>
      <c r="G437" s="233">
        <f>5*D437</f>
        <v>125</v>
      </c>
    </row>
    <row r="438" spans="1:7" ht="24" x14ac:dyDescent="0.25">
      <c r="A438" s="169" t="s">
        <v>510</v>
      </c>
      <c r="B438" s="242" t="s">
        <v>519</v>
      </c>
      <c r="C438" s="169" t="s">
        <v>176</v>
      </c>
      <c r="D438" s="232">
        <v>1</v>
      </c>
      <c r="E438" s="230">
        <v>73219</v>
      </c>
      <c r="F438" s="230">
        <f t="shared" si="14"/>
        <v>73219</v>
      </c>
      <c r="G438" s="234">
        <f>30*D438</f>
        <v>30</v>
      </c>
    </row>
    <row r="439" spans="1:7" ht="36" x14ac:dyDescent="0.25">
      <c r="A439" s="169" t="s">
        <v>510</v>
      </c>
      <c r="B439" s="242" t="s">
        <v>520</v>
      </c>
      <c r="C439" s="169" t="s">
        <v>145</v>
      </c>
      <c r="D439" s="232">
        <v>1</v>
      </c>
      <c r="E439" s="230">
        <v>379606.5</v>
      </c>
      <c r="F439" s="230">
        <f t="shared" si="14"/>
        <v>379606.5</v>
      </c>
      <c r="G439" s="233">
        <f>53*D439</f>
        <v>53</v>
      </c>
    </row>
    <row r="440" spans="1:7" x14ac:dyDescent="0.25">
      <c r="A440" s="169" t="s">
        <v>510</v>
      </c>
      <c r="B440" s="242" t="s">
        <v>520</v>
      </c>
      <c r="C440" s="169" t="s">
        <v>225</v>
      </c>
      <c r="D440" s="232">
        <v>1</v>
      </c>
      <c r="E440" s="230">
        <v>730300</v>
      </c>
      <c r="F440" s="230">
        <f t="shared" si="14"/>
        <v>730300</v>
      </c>
      <c r="G440" s="233">
        <f>20*D440</f>
        <v>20</v>
      </c>
    </row>
    <row r="441" spans="1:7" ht="24" x14ac:dyDescent="0.25">
      <c r="A441" s="169" t="s">
        <v>510</v>
      </c>
      <c r="B441" s="242" t="s">
        <v>520</v>
      </c>
      <c r="C441" s="169" t="s">
        <v>252</v>
      </c>
      <c r="D441" s="232">
        <v>1</v>
      </c>
      <c r="E441" s="230">
        <v>287000</v>
      </c>
      <c r="F441" s="230">
        <f t="shared" si="14"/>
        <v>287000</v>
      </c>
      <c r="G441" s="233">
        <f>12*D441</f>
        <v>12</v>
      </c>
    </row>
    <row r="442" spans="1:7" ht="24" x14ac:dyDescent="0.25">
      <c r="A442" s="169" t="s">
        <v>510</v>
      </c>
      <c r="B442" s="242" t="s">
        <v>520</v>
      </c>
      <c r="C442" s="169" t="s">
        <v>118</v>
      </c>
      <c r="D442" s="232">
        <v>1</v>
      </c>
      <c r="E442" s="230">
        <v>55212</v>
      </c>
      <c r="F442" s="230">
        <f t="shared" si="14"/>
        <v>55212</v>
      </c>
      <c r="G442" s="233">
        <v>20</v>
      </c>
    </row>
    <row r="443" spans="1:7" ht="24" x14ac:dyDescent="0.25">
      <c r="A443" s="169" t="s">
        <v>510</v>
      </c>
      <c r="B443" s="242" t="s">
        <v>520</v>
      </c>
      <c r="C443" s="169" t="s">
        <v>158</v>
      </c>
      <c r="D443" s="232">
        <v>25</v>
      </c>
      <c r="E443" s="230">
        <v>186583.1</v>
      </c>
      <c r="F443" s="230">
        <f t="shared" si="14"/>
        <v>4664577.5</v>
      </c>
      <c r="G443" s="233">
        <f>5*D443</f>
        <v>125</v>
      </c>
    </row>
    <row r="444" spans="1:7" ht="24" x14ac:dyDescent="0.25">
      <c r="A444" s="169" t="s">
        <v>510</v>
      </c>
      <c r="B444" s="242" t="s">
        <v>520</v>
      </c>
      <c r="C444" s="169" t="s">
        <v>176</v>
      </c>
      <c r="D444" s="232">
        <v>1</v>
      </c>
      <c r="E444" s="230">
        <v>73219</v>
      </c>
      <c r="F444" s="230">
        <f t="shared" si="14"/>
        <v>73219</v>
      </c>
      <c r="G444" s="234">
        <f>30*D444</f>
        <v>30</v>
      </c>
    </row>
    <row r="445" spans="1:7" x14ac:dyDescent="0.25">
      <c r="A445" s="169" t="s">
        <v>510</v>
      </c>
      <c r="B445" s="242" t="s">
        <v>487</v>
      </c>
      <c r="C445" s="169" t="s">
        <v>225</v>
      </c>
      <c r="D445" s="232">
        <v>1</v>
      </c>
      <c r="E445" s="230">
        <v>730300</v>
      </c>
      <c r="F445" s="230">
        <f t="shared" si="14"/>
        <v>730300</v>
      </c>
      <c r="G445" s="233">
        <f>20*D445</f>
        <v>20</v>
      </c>
    </row>
    <row r="446" spans="1:7" ht="24" x14ac:dyDescent="0.25">
      <c r="A446" s="169" t="s">
        <v>510</v>
      </c>
      <c r="B446" s="242" t="s">
        <v>487</v>
      </c>
      <c r="C446" s="169" t="s">
        <v>252</v>
      </c>
      <c r="D446" s="232">
        <v>1</v>
      </c>
      <c r="E446" s="230">
        <v>287000</v>
      </c>
      <c r="F446" s="230">
        <f t="shared" si="14"/>
        <v>287000</v>
      </c>
      <c r="G446" s="233">
        <f>12*D446</f>
        <v>12</v>
      </c>
    </row>
    <row r="447" spans="1:7" ht="24" x14ac:dyDescent="0.25">
      <c r="A447" s="169" t="s">
        <v>510</v>
      </c>
      <c r="B447" s="242" t="s">
        <v>487</v>
      </c>
      <c r="C447" s="169" t="s">
        <v>176</v>
      </c>
      <c r="D447" s="232">
        <v>1</v>
      </c>
      <c r="E447" s="230">
        <v>73219</v>
      </c>
      <c r="F447" s="230">
        <f t="shared" si="14"/>
        <v>73219</v>
      </c>
      <c r="G447" s="234">
        <f>30*D447</f>
        <v>30</v>
      </c>
    </row>
    <row r="448" spans="1:7" x14ac:dyDescent="0.25">
      <c r="A448" s="169" t="s">
        <v>510</v>
      </c>
      <c r="B448" s="242" t="s">
        <v>522</v>
      </c>
      <c r="C448" s="169" t="s">
        <v>225</v>
      </c>
      <c r="D448" s="232">
        <v>1</v>
      </c>
      <c r="E448" s="230">
        <v>730300</v>
      </c>
      <c r="F448" s="230">
        <f t="shared" si="14"/>
        <v>730300</v>
      </c>
      <c r="G448" s="233">
        <f>20*D448</f>
        <v>20</v>
      </c>
    </row>
    <row r="449" spans="1:7" ht="24" x14ac:dyDescent="0.25">
      <c r="A449" s="169" t="s">
        <v>510</v>
      </c>
      <c r="B449" s="242" t="s">
        <v>522</v>
      </c>
      <c r="C449" s="169" t="s">
        <v>176</v>
      </c>
      <c r="D449" s="232">
        <v>1</v>
      </c>
      <c r="E449" s="230">
        <v>73219</v>
      </c>
      <c r="F449" s="230">
        <f t="shared" si="14"/>
        <v>73219</v>
      </c>
      <c r="G449" s="234">
        <f>30*D449</f>
        <v>30</v>
      </c>
    </row>
    <row r="450" spans="1:7" x14ac:dyDescent="0.25">
      <c r="A450" s="169" t="s">
        <v>510</v>
      </c>
      <c r="B450" s="242" t="s">
        <v>521</v>
      </c>
      <c r="C450" s="169" t="s">
        <v>225</v>
      </c>
      <c r="D450" s="232">
        <v>1</v>
      </c>
      <c r="E450" s="230">
        <v>730300</v>
      </c>
      <c r="F450" s="230">
        <f t="shared" si="14"/>
        <v>730300</v>
      </c>
      <c r="G450" s="233">
        <f>20*D450</f>
        <v>20</v>
      </c>
    </row>
    <row r="451" spans="1:7" ht="24" x14ac:dyDescent="0.25">
      <c r="A451" s="169" t="s">
        <v>510</v>
      </c>
      <c r="B451" s="242" t="s">
        <v>521</v>
      </c>
      <c r="C451" s="169" t="s">
        <v>252</v>
      </c>
      <c r="D451" s="232">
        <v>1</v>
      </c>
      <c r="E451" s="230">
        <v>287000</v>
      </c>
      <c r="F451" s="230">
        <f t="shared" si="14"/>
        <v>287000</v>
      </c>
      <c r="G451" s="233">
        <f>12*D451</f>
        <v>12</v>
      </c>
    </row>
    <row r="452" spans="1:7" ht="24" x14ac:dyDescent="0.25">
      <c r="A452" s="169" t="s">
        <v>510</v>
      </c>
      <c r="B452" s="242" t="s">
        <v>521</v>
      </c>
      <c r="C452" s="169" t="s">
        <v>118</v>
      </c>
      <c r="D452" s="232">
        <v>1</v>
      </c>
      <c r="E452" s="230">
        <v>55212</v>
      </c>
      <c r="F452" s="230">
        <f t="shared" si="14"/>
        <v>55212</v>
      </c>
      <c r="G452" s="233">
        <v>20</v>
      </c>
    </row>
    <row r="453" spans="1:7" ht="24" x14ac:dyDescent="0.25">
      <c r="A453" s="169" t="s">
        <v>510</v>
      </c>
      <c r="B453" s="242" t="s">
        <v>521</v>
      </c>
      <c r="C453" s="169" t="s">
        <v>158</v>
      </c>
      <c r="D453" s="232">
        <v>25</v>
      </c>
      <c r="E453" s="230">
        <v>186583.1</v>
      </c>
      <c r="F453" s="230">
        <f t="shared" si="14"/>
        <v>4664577.5</v>
      </c>
      <c r="G453" s="233">
        <f>5*D453</f>
        <v>125</v>
      </c>
    </row>
    <row r="454" spans="1:7" ht="24" x14ac:dyDescent="0.25">
      <c r="A454" s="169" t="s">
        <v>510</v>
      </c>
      <c r="B454" s="242" t="s">
        <v>521</v>
      </c>
      <c r="C454" s="169" t="s">
        <v>176</v>
      </c>
      <c r="D454" s="232">
        <v>1</v>
      </c>
      <c r="E454" s="230">
        <v>73219</v>
      </c>
      <c r="F454" s="230">
        <f t="shared" si="14"/>
        <v>73219</v>
      </c>
      <c r="G454" s="234">
        <f>30*D454</f>
        <v>30</v>
      </c>
    </row>
    <row r="455" spans="1:7" x14ac:dyDescent="0.25">
      <c r="A455" s="169" t="s">
        <v>510</v>
      </c>
      <c r="B455" s="242" t="s">
        <v>523</v>
      </c>
      <c r="C455" s="169" t="s">
        <v>33</v>
      </c>
      <c r="D455" s="232">
        <v>1</v>
      </c>
      <c r="E455" s="230">
        <v>153650</v>
      </c>
      <c r="F455" s="230">
        <f t="shared" si="14"/>
        <v>153650</v>
      </c>
      <c r="G455" s="233">
        <f>25*D455</f>
        <v>25</v>
      </c>
    </row>
    <row r="456" spans="1:7" ht="36" x14ac:dyDescent="0.25">
      <c r="A456" s="169" t="s">
        <v>510</v>
      </c>
      <c r="B456" s="242" t="s">
        <v>523</v>
      </c>
      <c r="C456" s="169" t="s">
        <v>145</v>
      </c>
      <c r="D456" s="232">
        <v>1</v>
      </c>
      <c r="E456" s="230">
        <v>379606.5</v>
      </c>
      <c r="F456" s="230">
        <f t="shared" si="14"/>
        <v>379606.5</v>
      </c>
      <c r="G456" s="233">
        <f>53*D456</f>
        <v>53</v>
      </c>
    </row>
    <row r="457" spans="1:7" x14ac:dyDescent="0.25">
      <c r="A457" s="169" t="s">
        <v>510</v>
      </c>
      <c r="B457" s="242" t="s">
        <v>523</v>
      </c>
      <c r="C457" s="169" t="s">
        <v>225</v>
      </c>
      <c r="D457" s="232">
        <v>1</v>
      </c>
      <c r="E457" s="230">
        <v>730300</v>
      </c>
      <c r="F457" s="230">
        <f t="shared" si="14"/>
        <v>730300</v>
      </c>
      <c r="G457" s="233">
        <f>20*D457</f>
        <v>20</v>
      </c>
    </row>
    <row r="458" spans="1:7" ht="24" x14ac:dyDescent="0.25">
      <c r="A458" s="169" t="s">
        <v>510</v>
      </c>
      <c r="B458" s="242" t="s">
        <v>523</v>
      </c>
      <c r="C458" s="169" t="s">
        <v>252</v>
      </c>
      <c r="D458" s="232">
        <v>1</v>
      </c>
      <c r="E458" s="230">
        <v>287000</v>
      </c>
      <c r="F458" s="230">
        <f t="shared" si="14"/>
        <v>287000</v>
      </c>
      <c r="G458" s="233">
        <f>12*D458</f>
        <v>12</v>
      </c>
    </row>
    <row r="459" spans="1:7" ht="24" x14ac:dyDescent="0.25">
      <c r="A459" s="169" t="s">
        <v>510</v>
      </c>
      <c r="B459" s="242" t="s">
        <v>523</v>
      </c>
      <c r="C459" s="169" t="s">
        <v>118</v>
      </c>
      <c r="D459" s="232">
        <v>1</v>
      </c>
      <c r="E459" s="230">
        <v>55212</v>
      </c>
      <c r="F459" s="230">
        <f t="shared" si="14"/>
        <v>55212</v>
      </c>
      <c r="G459" s="233">
        <v>20</v>
      </c>
    </row>
    <row r="460" spans="1:7" ht="24" x14ac:dyDescent="0.25">
      <c r="A460" s="169" t="s">
        <v>510</v>
      </c>
      <c r="B460" s="242" t="s">
        <v>523</v>
      </c>
      <c r="C460" s="169" t="s">
        <v>158</v>
      </c>
      <c r="D460" s="232">
        <v>25</v>
      </c>
      <c r="E460" s="230">
        <v>186583.1</v>
      </c>
      <c r="F460" s="230">
        <f t="shared" si="14"/>
        <v>4664577.5</v>
      </c>
      <c r="G460" s="233">
        <f>5*D460</f>
        <v>125</v>
      </c>
    </row>
    <row r="461" spans="1:7" ht="24" x14ac:dyDescent="0.25">
      <c r="A461" s="169" t="s">
        <v>510</v>
      </c>
      <c r="B461" s="242" t="s">
        <v>523</v>
      </c>
      <c r="C461" s="169" t="s">
        <v>176</v>
      </c>
      <c r="D461" s="232">
        <v>1</v>
      </c>
      <c r="E461" s="230">
        <v>73219</v>
      </c>
      <c r="F461" s="230">
        <f t="shared" si="14"/>
        <v>73219</v>
      </c>
      <c r="G461" s="234">
        <f>30*D461</f>
        <v>30</v>
      </c>
    </row>
    <row r="462" spans="1:7" x14ac:dyDescent="0.25">
      <c r="A462" s="169" t="s">
        <v>510</v>
      </c>
      <c r="B462" s="242" t="s">
        <v>524</v>
      </c>
      <c r="C462" s="169" t="s">
        <v>225</v>
      </c>
      <c r="D462" s="232">
        <v>1</v>
      </c>
      <c r="E462" s="230">
        <v>730300</v>
      </c>
      <c r="F462" s="230">
        <f t="shared" si="14"/>
        <v>730300</v>
      </c>
      <c r="G462" s="233">
        <f>20*D462</f>
        <v>20</v>
      </c>
    </row>
    <row r="463" spans="1:7" ht="24" x14ac:dyDescent="0.25">
      <c r="A463" s="169" t="s">
        <v>510</v>
      </c>
      <c r="B463" s="242" t="s">
        <v>524</v>
      </c>
      <c r="C463" s="169" t="s">
        <v>176</v>
      </c>
      <c r="D463" s="232">
        <v>1</v>
      </c>
      <c r="E463" s="230">
        <v>73219</v>
      </c>
      <c r="F463" s="230">
        <f t="shared" si="14"/>
        <v>73219</v>
      </c>
      <c r="G463" s="234">
        <f>30*D463</f>
        <v>30</v>
      </c>
    </row>
    <row r="464" spans="1:7" x14ac:dyDescent="0.25">
      <c r="A464" s="169" t="s">
        <v>510</v>
      </c>
      <c r="B464" s="242" t="s">
        <v>525</v>
      </c>
      <c r="C464" s="169" t="s">
        <v>38</v>
      </c>
      <c r="D464" s="232">
        <v>1</v>
      </c>
      <c r="E464" s="230">
        <v>88375.8</v>
      </c>
      <c r="F464" s="230">
        <v>88375.8</v>
      </c>
      <c r="G464" s="232">
        <v>6</v>
      </c>
    </row>
    <row r="465" spans="1:7" x14ac:dyDescent="0.25">
      <c r="A465" s="169" t="s">
        <v>510</v>
      </c>
      <c r="B465" s="242" t="s">
        <v>525</v>
      </c>
      <c r="C465" s="169" t="s">
        <v>225</v>
      </c>
      <c r="D465" s="232">
        <v>1</v>
      </c>
      <c r="E465" s="230">
        <v>730300</v>
      </c>
      <c r="F465" s="230">
        <f>+E465*D465</f>
        <v>730300</v>
      </c>
      <c r="G465" s="233">
        <f>20*D465</f>
        <v>20</v>
      </c>
    </row>
    <row r="466" spans="1:7" ht="24" x14ac:dyDescent="0.25">
      <c r="A466" s="169" t="s">
        <v>510</v>
      </c>
      <c r="B466" s="242" t="s">
        <v>525</v>
      </c>
      <c r="C466" s="169" t="s">
        <v>158</v>
      </c>
      <c r="D466" s="232">
        <v>25</v>
      </c>
      <c r="E466" s="230">
        <v>186583.1</v>
      </c>
      <c r="F466" s="230">
        <f>+E466*D466</f>
        <v>4664577.5</v>
      </c>
      <c r="G466" s="233">
        <f>5*D466</f>
        <v>125</v>
      </c>
    </row>
    <row r="467" spans="1:7" ht="24" x14ac:dyDescent="0.25">
      <c r="A467" s="169" t="s">
        <v>510</v>
      </c>
      <c r="B467" s="242" t="s">
        <v>525</v>
      </c>
      <c r="C467" s="169" t="s">
        <v>176</v>
      </c>
      <c r="D467" s="232">
        <v>1</v>
      </c>
      <c r="E467" s="230">
        <v>73219</v>
      </c>
      <c r="F467" s="230">
        <f>+E467*D467</f>
        <v>73219</v>
      </c>
      <c r="G467" s="234">
        <f>30*D467</f>
        <v>30</v>
      </c>
    </row>
    <row r="468" spans="1:7" x14ac:dyDescent="0.25">
      <c r="A468" s="169" t="s">
        <v>510</v>
      </c>
      <c r="B468" s="242" t="s">
        <v>526</v>
      </c>
      <c r="C468" s="169" t="s">
        <v>38</v>
      </c>
      <c r="D468" s="232">
        <v>1</v>
      </c>
      <c r="E468" s="230">
        <v>88375.8</v>
      </c>
      <c r="F468" s="230">
        <v>88375.8</v>
      </c>
      <c r="G468" s="232">
        <v>6</v>
      </c>
    </row>
    <row r="469" spans="1:7" x14ac:dyDescent="0.25">
      <c r="A469" s="169" t="s">
        <v>510</v>
      </c>
      <c r="B469" s="242" t="s">
        <v>526</v>
      </c>
      <c r="C469" s="169" t="s">
        <v>225</v>
      </c>
      <c r="D469" s="232">
        <v>1</v>
      </c>
      <c r="E469" s="230">
        <v>730300</v>
      </c>
      <c r="F469" s="230">
        <f>+E469*D469</f>
        <v>730300</v>
      </c>
      <c r="G469" s="233">
        <f>20*D469</f>
        <v>20</v>
      </c>
    </row>
    <row r="470" spans="1:7" ht="24" x14ac:dyDescent="0.25">
      <c r="A470" s="169" t="s">
        <v>510</v>
      </c>
      <c r="B470" s="242" t="s">
        <v>526</v>
      </c>
      <c r="C470" s="169" t="s">
        <v>118</v>
      </c>
      <c r="D470" s="232">
        <v>1</v>
      </c>
      <c r="E470" s="230">
        <v>55212</v>
      </c>
      <c r="F470" s="230">
        <f>+E470*D470</f>
        <v>55212</v>
      </c>
      <c r="G470" s="233">
        <v>20</v>
      </c>
    </row>
    <row r="471" spans="1:7" ht="24" x14ac:dyDescent="0.25">
      <c r="A471" s="169" t="s">
        <v>510</v>
      </c>
      <c r="B471" s="242" t="s">
        <v>526</v>
      </c>
      <c r="C471" s="169" t="s">
        <v>158</v>
      </c>
      <c r="D471" s="232">
        <v>25</v>
      </c>
      <c r="E471" s="230">
        <v>186583.1</v>
      </c>
      <c r="F471" s="230">
        <f>+E471*D471</f>
        <v>4664577.5</v>
      </c>
      <c r="G471" s="233">
        <f>5*D471</f>
        <v>125</v>
      </c>
    </row>
    <row r="472" spans="1:7" ht="24" x14ac:dyDescent="0.25">
      <c r="A472" s="169" t="s">
        <v>510</v>
      </c>
      <c r="B472" s="242" t="s">
        <v>526</v>
      </c>
      <c r="C472" s="169" t="s">
        <v>176</v>
      </c>
      <c r="D472" s="232">
        <v>1</v>
      </c>
      <c r="E472" s="230">
        <v>73219</v>
      </c>
      <c r="F472" s="230">
        <f>+E472*D472</f>
        <v>73219</v>
      </c>
      <c r="G472" s="234">
        <f>30*D472</f>
        <v>30</v>
      </c>
    </row>
    <row r="473" spans="1:7" x14ac:dyDescent="0.25">
      <c r="A473" s="169" t="s">
        <v>510</v>
      </c>
      <c r="B473" s="242" t="s">
        <v>527</v>
      </c>
      <c r="C473" s="169" t="s">
        <v>38</v>
      </c>
      <c r="D473" s="232">
        <v>1</v>
      </c>
      <c r="E473" s="230">
        <v>88375.8</v>
      </c>
      <c r="F473" s="230">
        <v>88375.8</v>
      </c>
      <c r="G473" s="232">
        <v>6</v>
      </c>
    </row>
    <row r="474" spans="1:7" x14ac:dyDescent="0.25">
      <c r="A474" s="169" t="s">
        <v>510</v>
      </c>
      <c r="B474" s="242" t="s">
        <v>527</v>
      </c>
      <c r="C474" s="169" t="s">
        <v>225</v>
      </c>
      <c r="D474" s="232">
        <v>1</v>
      </c>
      <c r="E474" s="230">
        <v>730300</v>
      </c>
      <c r="F474" s="230">
        <f>+E474*D474</f>
        <v>730300</v>
      </c>
      <c r="G474" s="233">
        <f>20*D474</f>
        <v>20</v>
      </c>
    </row>
    <row r="475" spans="1:7" ht="24" x14ac:dyDescent="0.25">
      <c r="A475" s="169" t="s">
        <v>510</v>
      </c>
      <c r="B475" s="242" t="s">
        <v>527</v>
      </c>
      <c r="C475" s="169" t="s">
        <v>176</v>
      </c>
      <c r="D475" s="232">
        <v>1</v>
      </c>
      <c r="E475" s="230">
        <v>73219</v>
      </c>
      <c r="F475" s="230">
        <f>+E475*D475</f>
        <v>73219</v>
      </c>
      <c r="G475" s="234">
        <f>30*D475</f>
        <v>30</v>
      </c>
    </row>
    <row r="476" spans="1:7" x14ac:dyDescent="0.25">
      <c r="A476" s="169" t="s">
        <v>510</v>
      </c>
      <c r="B476" s="242" t="s">
        <v>528</v>
      </c>
      <c r="C476" s="169" t="s">
        <v>38</v>
      </c>
      <c r="D476" s="232">
        <v>1</v>
      </c>
      <c r="E476" s="230">
        <v>88375.8</v>
      </c>
      <c r="F476" s="230">
        <v>88375.8</v>
      </c>
      <c r="G476" s="232">
        <v>6</v>
      </c>
    </row>
    <row r="477" spans="1:7" x14ac:dyDescent="0.25">
      <c r="A477" s="169" t="s">
        <v>510</v>
      </c>
      <c r="B477" s="242" t="s">
        <v>528</v>
      </c>
      <c r="C477" s="169" t="s">
        <v>225</v>
      </c>
      <c r="D477" s="232">
        <v>1</v>
      </c>
      <c r="E477" s="230">
        <v>730300</v>
      </c>
      <c r="F477" s="230">
        <f>+E477*D477</f>
        <v>730300</v>
      </c>
      <c r="G477" s="233">
        <f>20*D477</f>
        <v>20</v>
      </c>
    </row>
    <row r="478" spans="1:7" ht="24" x14ac:dyDescent="0.25">
      <c r="A478" s="169" t="s">
        <v>510</v>
      </c>
      <c r="B478" s="242" t="s">
        <v>528</v>
      </c>
      <c r="C478" s="169" t="s">
        <v>252</v>
      </c>
      <c r="D478" s="232">
        <v>1</v>
      </c>
      <c r="E478" s="230">
        <v>287000</v>
      </c>
      <c r="F478" s="230">
        <f>+E478*D478</f>
        <v>287000</v>
      </c>
      <c r="G478" s="233">
        <f>12*D478</f>
        <v>12</v>
      </c>
    </row>
    <row r="479" spans="1:7" ht="24" x14ac:dyDescent="0.25">
      <c r="A479" s="169" t="s">
        <v>510</v>
      </c>
      <c r="B479" s="242" t="s">
        <v>528</v>
      </c>
      <c r="C479" s="169" t="s">
        <v>118</v>
      </c>
      <c r="D479" s="232">
        <v>1</v>
      </c>
      <c r="E479" s="230">
        <v>55212</v>
      </c>
      <c r="F479" s="230">
        <f>+E479*D479</f>
        <v>55212</v>
      </c>
      <c r="G479" s="233">
        <v>20</v>
      </c>
    </row>
    <row r="480" spans="1:7" ht="24" x14ac:dyDescent="0.25">
      <c r="A480" s="169" t="s">
        <v>510</v>
      </c>
      <c r="B480" s="242" t="s">
        <v>528</v>
      </c>
      <c r="C480" s="169" t="s">
        <v>158</v>
      </c>
      <c r="D480" s="232">
        <v>25</v>
      </c>
      <c r="E480" s="230">
        <v>186583.1</v>
      </c>
      <c r="F480" s="230">
        <f>+E480*D480</f>
        <v>4664577.5</v>
      </c>
      <c r="G480" s="233">
        <f>5*D480</f>
        <v>125</v>
      </c>
    </row>
    <row r="481" spans="1:7" ht="24" x14ac:dyDescent="0.25">
      <c r="A481" s="169" t="s">
        <v>510</v>
      </c>
      <c r="B481" s="242" t="s">
        <v>528</v>
      </c>
      <c r="C481" s="169" t="s">
        <v>176</v>
      </c>
      <c r="D481" s="232">
        <v>1</v>
      </c>
      <c r="E481" s="230">
        <v>73219</v>
      </c>
      <c r="F481" s="230">
        <f>+E481*D481</f>
        <v>73219</v>
      </c>
      <c r="G481" s="234">
        <f>30*D481</f>
        <v>30</v>
      </c>
    </row>
    <row r="482" spans="1:7" x14ac:dyDescent="0.25">
      <c r="A482" s="169" t="s">
        <v>510</v>
      </c>
      <c r="B482" s="243" t="s">
        <v>529</v>
      </c>
      <c r="C482" s="169" t="s">
        <v>38</v>
      </c>
      <c r="D482" s="232">
        <v>1</v>
      </c>
      <c r="E482" s="230">
        <v>88375.8</v>
      </c>
      <c r="F482" s="230">
        <v>88375.8</v>
      </c>
      <c r="G482" s="232">
        <v>6</v>
      </c>
    </row>
    <row r="483" spans="1:7" x14ac:dyDescent="0.25">
      <c r="A483" s="169" t="s">
        <v>510</v>
      </c>
      <c r="B483" s="243" t="s">
        <v>529</v>
      </c>
      <c r="C483" s="169" t="s">
        <v>225</v>
      </c>
      <c r="D483" s="232">
        <v>1</v>
      </c>
      <c r="E483" s="230">
        <v>730300</v>
      </c>
      <c r="F483" s="230">
        <f t="shared" ref="F483:F489" si="15">+E483*D483</f>
        <v>730300</v>
      </c>
      <c r="G483" s="233">
        <f>20*D483</f>
        <v>20</v>
      </c>
    </row>
    <row r="484" spans="1:7" ht="24" x14ac:dyDescent="0.25">
      <c r="A484" s="169" t="s">
        <v>510</v>
      </c>
      <c r="B484" s="243" t="s">
        <v>529</v>
      </c>
      <c r="C484" s="169" t="s">
        <v>252</v>
      </c>
      <c r="D484" s="232">
        <v>1</v>
      </c>
      <c r="E484" s="230">
        <v>287000</v>
      </c>
      <c r="F484" s="230">
        <f t="shared" si="15"/>
        <v>287000</v>
      </c>
      <c r="G484" s="233">
        <f>12*D484</f>
        <v>12</v>
      </c>
    </row>
    <row r="485" spans="1:7" ht="24" x14ac:dyDescent="0.25">
      <c r="A485" s="169" t="s">
        <v>510</v>
      </c>
      <c r="B485" s="243" t="s">
        <v>529</v>
      </c>
      <c r="C485" s="169" t="s">
        <v>118</v>
      </c>
      <c r="D485" s="232">
        <v>1</v>
      </c>
      <c r="E485" s="230">
        <v>55212</v>
      </c>
      <c r="F485" s="230">
        <f t="shared" si="15"/>
        <v>55212</v>
      </c>
      <c r="G485" s="233">
        <v>20</v>
      </c>
    </row>
    <row r="486" spans="1:7" ht="24" x14ac:dyDescent="0.25">
      <c r="A486" s="169" t="s">
        <v>510</v>
      </c>
      <c r="B486" s="243" t="s">
        <v>529</v>
      </c>
      <c r="C486" s="169" t="s">
        <v>158</v>
      </c>
      <c r="D486" s="232">
        <v>25</v>
      </c>
      <c r="E486" s="230">
        <v>186583.1</v>
      </c>
      <c r="F486" s="230">
        <f t="shared" si="15"/>
        <v>4664577.5</v>
      </c>
      <c r="G486" s="233">
        <f>5*D486</f>
        <v>125</v>
      </c>
    </row>
    <row r="487" spans="1:7" ht="24" x14ac:dyDescent="0.25">
      <c r="A487" s="169" t="s">
        <v>510</v>
      </c>
      <c r="B487" s="243" t="s">
        <v>529</v>
      </c>
      <c r="C487" s="169" t="s">
        <v>176</v>
      </c>
      <c r="D487" s="232">
        <v>1</v>
      </c>
      <c r="E487" s="230">
        <v>73219</v>
      </c>
      <c r="F487" s="230">
        <f t="shared" si="15"/>
        <v>73219</v>
      </c>
      <c r="G487" s="234">
        <f>30*D487</f>
        <v>30</v>
      </c>
    </row>
    <row r="488" spans="1:7" ht="24" x14ac:dyDescent="0.25">
      <c r="A488" s="169" t="s">
        <v>510</v>
      </c>
      <c r="B488" s="243" t="s">
        <v>530</v>
      </c>
      <c r="C488" s="169" t="s">
        <v>252</v>
      </c>
      <c r="D488" s="232">
        <v>1</v>
      </c>
      <c r="E488" s="230">
        <v>287000</v>
      </c>
      <c r="F488" s="230">
        <f t="shared" si="15"/>
        <v>287000</v>
      </c>
      <c r="G488" s="233">
        <f>12*D488</f>
        <v>12</v>
      </c>
    </row>
    <row r="489" spans="1:7" ht="24" x14ac:dyDescent="0.25">
      <c r="A489" s="169" t="s">
        <v>510</v>
      </c>
      <c r="B489" s="243" t="s">
        <v>530</v>
      </c>
      <c r="C489" s="169" t="s">
        <v>176</v>
      </c>
      <c r="D489" s="232">
        <v>1</v>
      </c>
      <c r="E489" s="230">
        <v>73219</v>
      </c>
      <c r="F489" s="230">
        <f t="shared" si="15"/>
        <v>73219</v>
      </c>
      <c r="G489" s="234">
        <f>30*D489</f>
        <v>30</v>
      </c>
    </row>
    <row r="490" spans="1:7" x14ac:dyDescent="0.25">
      <c r="A490" s="169" t="s">
        <v>510</v>
      </c>
      <c r="B490" s="242" t="s">
        <v>531</v>
      </c>
      <c r="C490" s="169" t="s">
        <v>38</v>
      </c>
      <c r="D490" s="232">
        <v>1</v>
      </c>
      <c r="E490" s="230">
        <v>88375.8</v>
      </c>
      <c r="F490" s="230">
        <v>88375.8</v>
      </c>
      <c r="G490" s="232">
        <v>6</v>
      </c>
    </row>
    <row r="491" spans="1:7" x14ac:dyDescent="0.25">
      <c r="A491" s="169" t="s">
        <v>510</v>
      </c>
      <c r="B491" s="242" t="s">
        <v>531</v>
      </c>
      <c r="C491" s="169" t="s">
        <v>225</v>
      </c>
      <c r="D491" s="232">
        <v>1</v>
      </c>
      <c r="E491" s="230">
        <v>730300</v>
      </c>
      <c r="F491" s="230">
        <f>+E491*D491</f>
        <v>730300</v>
      </c>
      <c r="G491" s="233">
        <f>20*D491</f>
        <v>20</v>
      </c>
    </row>
    <row r="492" spans="1:7" ht="24" x14ac:dyDescent="0.25">
      <c r="A492" s="169" t="s">
        <v>510</v>
      </c>
      <c r="B492" s="242" t="s">
        <v>531</v>
      </c>
      <c r="C492" s="169" t="s">
        <v>252</v>
      </c>
      <c r="D492" s="232">
        <v>1</v>
      </c>
      <c r="E492" s="230">
        <v>287000</v>
      </c>
      <c r="F492" s="230">
        <f>+E492*D492</f>
        <v>287000</v>
      </c>
      <c r="G492" s="233">
        <f>12*D492</f>
        <v>12</v>
      </c>
    </row>
    <row r="493" spans="1:7" ht="24" x14ac:dyDescent="0.25">
      <c r="A493" s="169" t="s">
        <v>510</v>
      </c>
      <c r="B493" s="242" t="s">
        <v>531</v>
      </c>
      <c r="C493" s="169" t="s">
        <v>118</v>
      </c>
      <c r="D493" s="232">
        <v>1</v>
      </c>
      <c r="E493" s="230">
        <v>55212</v>
      </c>
      <c r="F493" s="230">
        <f>+E493*D493</f>
        <v>55212</v>
      </c>
      <c r="G493" s="233">
        <v>20</v>
      </c>
    </row>
    <row r="494" spans="1:7" ht="24" x14ac:dyDescent="0.25">
      <c r="A494" s="169" t="s">
        <v>510</v>
      </c>
      <c r="B494" s="242" t="s">
        <v>531</v>
      </c>
      <c r="C494" s="169" t="s">
        <v>158</v>
      </c>
      <c r="D494" s="232">
        <v>25</v>
      </c>
      <c r="E494" s="230">
        <v>186583.1</v>
      </c>
      <c r="F494" s="230">
        <f>+E494*D494</f>
        <v>4664577.5</v>
      </c>
      <c r="G494" s="233">
        <f>5*D494</f>
        <v>125</v>
      </c>
    </row>
    <row r="495" spans="1:7" ht="24" x14ac:dyDescent="0.25">
      <c r="A495" s="169" t="s">
        <v>510</v>
      </c>
      <c r="B495" s="242" t="s">
        <v>531</v>
      </c>
      <c r="C495" s="169" t="s">
        <v>176</v>
      </c>
      <c r="D495" s="232">
        <v>1</v>
      </c>
      <c r="E495" s="230">
        <v>73219</v>
      </c>
      <c r="F495" s="230">
        <f>+E495*D495</f>
        <v>73219</v>
      </c>
      <c r="G495" s="234">
        <f>30*D495</f>
        <v>30</v>
      </c>
    </row>
    <row r="496" spans="1:7" x14ac:dyDescent="0.25">
      <c r="A496" s="169" t="s">
        <v>510</v>
      </c>
      <c r="B496" s="242" t="s">
        <v>532</v>
      </c>
      <c r="C496" s="169" t="s">
        <v>38</v>
      </c>
      <c r="D496" s="232">
        <v>1</v>
      </c>
      <c r="E496" s="230">
        <v>88375.8</v>
      </c>
      <c r="F496" s="230">
        <v>88375.8</v>
      </c>
      <c r="G496" s="232">
        <v>6</v>
      </c>
    </row>
    <row r="497" spans="1:7" x14ac:dyDescent="0.25">
      <c r="A497" s="169" t="s">
        <v>510</v>
      </c>
      <c r="B497" s="242" t="s">
        <v>532</v>
      </c>
      <c r="C497" s="169" t="s">
        <v>225</v>
      </c>
      <c r="D497" s="232">
        <v>1</v>
      </c>
      <c r="E497" s="230">
        <v>730300</v>
      </c>
      <c r="F497" s="230">
        <f t="shared" ref="F497:F528" si="16">+E497*D497</f>
        <v>730300</v>
      </c>
      <c r="G497" s="233">
        <f>20*D497</f>
        <v>20</v>
      </c>
    </row>
    <row r="498" spans="1:7" ht="24" x14ac:dyDescent="0.25">
      <c r="A498" s="169" t="s">
        <v>510</v>
      </c>
      <c r="B498" s="242" t="s">
        <v>532</v>
      </c>
      <c r="C498" s="169" t="s">
        <v>252</v>
      </c>
      <c r="D498" s="232">
        <v>1</v>
      </c>
      <c r="E498" s="230">
        <v>287000</v>
      </c>
      <c r="F498" s="230">
        <f t="shared" si="16"/>
        <v>287000</v>
      </c>
      <c r="G498" s="233">
        <f>12*D498</f>
        <v>12</v>
      </c>
    </row>
    <row r="499" spans="1:7" ht="24" x14ac:dyDescent="0.25">
      <c r="A499" s="169" t="s">
        <v>510</v>
      </c>
      <c r="B499" s="242" t="s">
        <v>532</v>
      </c>
      <c r="C499" s="169" t="s">
        <v>118</v>
      </c>
      <c r="D499" s="232">
        <v>1</v>
      </c>
      <c r="E499" s="230">
        <v>55212</v>
      </c>
      <c r="F499" s="230">
        <f t="shared" si="16"/>
        <v>55212</v>
      </c>
      <c r="G499" s="233">
        <v>20</v>
      </c>
    </row>
    <row r="500" spans="1:7" ht="24" x14ac:dyDescent="0.25">
      <c r="A500" s="169" t="s">
        <v>510</v>
      </c>
      <c r="B500" s="242" t="s">
        <v>532</v>
      </c>
      <c r="C500" s="169" t="s">
        <v>158</v>
      </c>
      <c r="D500" s="232">
        <v>25</v>
      </c>
      <c r="E500" s="230">
        <v>186583.1</v>
      </c>
      <c r="F500" s="230">
        <f t="shared" si="16"/>
        <v>4664577.5</v>
      </c>
      <c r="G500" s="233">
        <f>5*D500</f>
        <v>125</v>
      </c>
    </row>
    <row r="501" spans="1:7" ht="24" x14ac:dyDescent="0.25">
      <c r="A501" s="169" t="s">
        <v>510</v>
      </c>
      <c r="B501" s="242" t="s">
        <v>532</v>
      </c>
      <c r="C501" s="169" t="s">
        <v>176</v>
      </c>
      <c r="D501" s="232">
        <v>1</v>
      </c>
      <c r="E501" s="230">
        <v>73219</v>
      </c>
      <c r="F501" s="230">
        <f t="shared" si="16"/>
        <v>73219</v>
      </c>
      <c r="G501" s="234">
        <f>30*D501</f>
        <v>30</v>
      </c>
    </row>
    <row r="502" spans="1:7" x14ac:dyDescent="0.25">
      <c r="A502" s="169" t="s">
        <v>510</v>
      </c>
      <c r="B502" s="242" t="s">
        <v>533</v>
      </c>
      <c r="C502" s="169" t="s">
        <v>225</v>
      </c>
      <c r="D502" s="232">
        <v>1</v>
      </c>
      <c r="E502" s="230">
        <v>730300</v>
      </c>
      <c r="F502" s="230">
        <f t="shared" si="16"/>
        <v>730300</v>
      </c>
      <c r="G502" s="233">
        <f>20*D502</f>
        <v>20</v>
      </c>
    </row>
    <row r="503" spans="1:7" ht="24" x14ac:dyDescent="0.25">
      <c r="A503" s="169" t="s">
        <v>510</v>
      </c>
      <c r="B503" s="242" t="s">
        <v>533</v>
      </c>
      <c r="C503" s="169" t="s">
        <v>252</v>
      </c>
      <c r="D503" s="232">
        <v>1</v>
      </c>
      <c r="E503" s="230">
        <v>287000</v>
      </c>
      <c r="F503" s="230">
        <f t="shared" si="16"/>
        <v>287000</v>
      </c>
      <c r="G503" s="233">
        <f>12*D503</f>
        <v>12</v>
      </c>
    </row>
    <row r="504" spans="1:7" ht="24" x14ac:dyDescent="0.25">
      <c r="A504" s="169" t="s">
        <v>510</v>
      </c>
      <c r="B504" s="242" t="s">
        <v>533</v>
      </c>
      <c r="C504" s="169" t="s">
        <v>176</v>
      </c>
      <c r="D504" s="232">
        <v>1</v>
      </c>
      <c r="E504" s="230">
        <v>73219</v>
      </c>
      <c r="F504" s="230">
        <f t="shared" si="16"/>
        <v>73219</v>
      </c>
      <c r="G504" s="234">
        <f>30*D504</f>
        <v>30</v>
      </c>
    </row>
    <row r="505" spans="1:7" x14ac:dyDescent="0.25">
      <c r="A505" s="169" t="s">
        <v>510</v>
      </c>
      <c r="B505" s="242" t="s">
        <v>534</v>
      </c>
      <c r="C505" s="169" t="s">
        <v>225</v>
      </c>
      <c r="D505" s="232">
        <v>1</v>
      </c>
      <c r="E505" s="230">
        <v>730300</v>
      </c>
      <c r="F505" s="230">
        <f t="shared" si="16"/>
        <v>730300</v>
      </c>
      <c r="G505" s="233">
        <f>20*D505</f>
        <v>20</v>
      </c>
    </row>
    <row r="506" spans="1:7" ht="24" x14ac:dyDescent="0.25">
      <c r="A506" s="169" t="s">
        <v>510</v>
      </c>
      <c r="B506" s="242" t="s">
        <v>534</v>
      </c>
      <c r="C506" s="169" t="s">
        <v>252</v>
      </c>
      <c r="D506" s="232">
        <v>1</v>
      </c>
      <c r="E506" s="230">
        <v>287000</v>
      </c>
      <c r="F506" s="230">
        <f t="shared" si="16"/>
        <v>287000</v>
      </c>
      <c r="G506" s="233">
        <f>12*D506</f>
        <v>12</v>
      </c>
    </row>
    <row r="507" spans="1:7" ht="24" x14ac:dyDescent="0.25">
      <c r="A507" s="169" t="s">
        <v>510</v>
      </c>
      <c r="B507" s="242" t="s">
        <v>534</v>
      </c>
      <c r="C507" s="169" t="s">
        <v>176</v>
      </c>
      <c r="D507" s="232">
        <v>1</v>
      </c>
      <c r="E507" s="230">
        <v>73219</v>
      </c>
      <c r="F507" s="230">
        <f t="shared" si="16"/>
        <v>73219</v>
      </c>
      <c r="G507" s="234">
        <f>30*D507</f>
        <v>30</v>
      </c>
    </row>
    <row r="508" spans="1:7" x14ac:dyDescent="0.25">
      <c r="A508" s="169" t="s">
        <v>510</v>
      </c>
      <c r="B508" s="242" t="s">
        <v>535</v>
      </c>
      <c r="C508" s="169" t="s">
        <v>225</v>
      </c>
      <c r="D508" s="232">
        <v>1</v>
      </c>
      <c r="E508" s="230">
        <v>730300</v>
      </c>
      <c r="F508" s="230">
        <f t="shared" si="16"/>
        <v>730300</v>
      </c>
      <c r="G508" s="233">
        <f>20*D508</f>
        <v>20</v>
      </c>
    </row>
    <row r="509" spans="1:7" ht="24" x14ac:dyDescent="0.25">
      <c r="A509" s="169" t="s">
        <v>510</v>
      </c>
      <c r="B509" s="242" t="s">
        <v>535</v>
      </c>
      <c r="C509" s="169" t="s">
        <v>252</v>
      </c>
      <c r="D509" s="232">
        <v>1</v>
      </c>
      <c r="E509" s="230">
        <v>287000</v>
      </c>
      <c r="F509" s="230">
        <f t="shared" si="16"/>
        <v>287000</v>
      </c>
      <c r="G509" s="233">
        <f>12*D509</f>
        <v>12</v>
      </c>
    </row>
    <row r="510" spans="1:7" ht="24" x14ac:dyDescent="0.25">
      <c r="A510" s="169" t="s">
        <v>510</v>
      </c>
      <c r="B510" s="242" t="s">
        <v>535</v>
      </c>
      <c r="C510" s="169" t="s">
        <v>176</v>
      </c>
      <c r="D510" s="232">
        <v>1</v>
      </c>
      <c r="E510" s="230">
        <v>73219</v>
      </c>
      <c r="F510" s="230">
        <f t="shared" si="16"/>
        <v>73219</v>
      </c>
      <c r="G510" s="234">
        <f>30*D510</f>
        <v>30</v>
      </c>
    </row>
    <row r="511" spans="1:7" x14ac:dyDescent="0.25">
      <c r="A511" s="169" t="s">
        <v>510</v>
      </c>
      <c r="B511" s="242" t="s">
        <v>536</v>
      </c>
      <c r="C511" s="169" t="s">
        <v>225</v>
      </c>
      <c r="D511" s="232">
        <v>1</v>
      </c>
      <c r="E511" s="230">
        <v>730300</v>
      </c>
      <c r="F511" s="230">
        <f t="shared" si="16"/>
        <v>730300</v>
      </c>
      <c r="G511" s="233">
        <f>20*D511</f>
        <v>20</v>
      </c>
    </row>
    <row r="512" spans="1:7" ht="24" x14ac:dyDescent="0.25">
      <c r="A512" s="169" t="s">
        <v>510</v>
      </c>
      <c r="B512" s="242" t="s">
        <v>536</v>
      </c>
      <c r="C512" s="169" t="s">
        <v>252</v>
      </c>
      <c r="D512" s="232">
        <v>1</v>
      </c>
      <c r="E512" s="230">
        <v>287000</v>
      </c>
      <c r="F512" s="230">
        <f t="shared" si="16"/>
        <v>287000</v>
      </c>
      <c r="G512" s="233">
        <f>12*D512</f>
        <v>12</v>
      </c>
    </row>
    <row r="513" spans="1:7" ht="24" x14ac:dyDescent="0.25">
      <c r="A513" s="169" t="s">
        <v>510</v>
      </c>
      <c r="B513" s="242" t="s">
        <v>536</v>
      </c>
      <c r="C513" s="169" t="s">
        <v>176</v>
      </c>
      <c r="D513" s="232">
        <v>1</v>
      </c>
      <c r="E513" s="230">
        <v>73219</v>
      </c>
      <c r="F513" s="230">
        <f t="shared" si="16"/>
        <v>73219</v>
      </c>
      <c r="G513" s="234">
        <f>30*D513</f>
        <v>30</v>
      </c>
    </row>
    <row r="514" spans="1:7" ht="24" x14ac:dyDescent="0.25">
      <c r="A514" s="169" t="s">
        <v>111</v>
      </c>
      <c r="B514" s="170" t="s">
        <v>512</v>
      </c>
      <c r="C514" s="188" t="s">
        <v>118</v>
      </c>
      <c r="D514" s="232">
        <v>1</v>
      </c>
      <c r="E514" s="230">
        <v>55212</v>
      </c>
      <c r="F514" s="230">
        <f t="shared" si="16"/>
        <v>55212</v>
      </c>
      <c r="G514" s="233">
        <v>20</v>
      </c>
    </row>
    <row r="515" spans="1:7" ht="24" x14ac:dyDescent="0.25">
      <c r="A515" s="169" t="s">
        <v>111</v>
      </c>
      <c r="B515" s="170" t="s">
        <v>546</v>
      </c>
      <c r="C515" s="169" t="s">
        <v>200</v>
      </c>
      <c r="D515" s="232">
        <v>1</v>
      </c>
      <c r="E515" s="230">
        <v>1400818.5</v>
      </c>
      <c r="F515" s="230">
        <f t="shared" si="16"/>
        <v>1400818.5</v>
      </c>
      <c r="G515" s="233">
        <f>15*D515</f>
        <v>15</v>
      </c>
    </row>
    <row r="516" spans="1:7" ht="24" x14ac:dyDescent="0.25">
      <c r="A516" s="169" t="s">
        <v>111</v>
      </c>
      <c r="B516" s="170" t="s">
        <v>547</v>
      </c>
      <c r="C516" s="169" t="s">
        <v>200</v>
      </c>
      <c r="D516" s="232">
        <v>1</v>
      </c>
      <c r="E516" s="230">
        <v>1400818.5</v>
      </c>
      <c r="F516" s="230">
        <f t="shared" si="16"/>
        <v>1400818.5</v>
      </c>
      <c r="G516" s="233">
        <f>15*D516</f>
        <v>15</v>
      </c>
    </row>
    <row r="517" spans="1:7" ht="24" x14ac:dyDescent="0.25">
      <c r="A517" s="169" t="s">
        <v>111</v>
      </c>
      <c r="B517" s="170" t="s">
        <v>548</v>
      </c>
      <c r="C517" s="169" t="s">
        <v>200</v>
      </c>
      <c r="D517" s="232">
        <v>1</v>
      </c>
      <c r="E517" s="230">
        <v>1400818.5</v>
      </c>
      <c r="F517" s="230">
        <f t="shared" si="16"/>
        <v>1400818.5</v>
      </c>
      <c r="G517" s="233">
        <f>15*D517</f>
        <v>15</v>
      </c>
    </row>
    <row r="518" spans="1:7" ht="24" x14ac:dyDescent="0.25">
      <c r="A518" s="169" t="s">
        <v>111</v>
      </c>
      <c r="B518" s="170" t="s">
        <v>549</v>
      </c>
      <c r="C518" s="169" t="s">
        <v>200</v>
      </c>
      <c r="D518" s="232">
        <v>1</v>
      </c>
      <c r="E518" s="230">
        <v>1400818.5</v>
      </c>
      <c r="F518" s="230">
        <f t="shared" si="16"/>
        <v>1400818.5</v>
      </c>
      <c r="G518" s="233">
        <f>15*D518</f>
        <v>15</v>
      </c>
    </row>
    <row r="519" spans="1:7" ht="24" x14ac:dyDescent="0.25">
      <c r="A519" s="169" t="s">
        <v>111</v>
      </c>
      <c r="B519" s="170" t="s">
        <v>549</v>
      </c>
      <c r="C519" s="188" t="s">
        <v>118</v>
      </c>
      <c r="D519" s="232">
        <v>1</v>
      </c>
      <c r="E519" s="230">
        <v>55212</v>
      </c>
      <c r="F519" s="230">
        <f t="shared" si="16"/>
        <v>55212</v>
      </c>
      <c r="G519" s="233">
        <v>20</v>
      </c>
    </row>
    <row r="520" spans="1:7" ht="24" x14ac:dyDescent="0.25">
      <c r="A520" s="169" t="s">
        <v>111</v>
      </c>
      <c r="B520" s="170" t="s">
        <v>550</v>
      </c>
      <c r="C520" s="169" t="s">
        <v>200</v>
      </c>
      <c r="D520" s="232">
        <v>1</v>
      </c>
      <c r="E520" s="230">
        <v>1400818.5</v>
      </c>
      <c r="F520" s="230">
        <f t="shared" si="16"/>
        <v>1400818.5</v>
      </c>
      <c r="G520" s="233">
        <f>15*D520</f>
        <v>15</v>
      </c>
    </row>
    <row r="521" spans="1:7" ht="24" x14ac:dyDescent="0.25">
      <c r="A521" s="169" t="s">
        <v>111</v>
      </c>
      <c r="B521" s="170" t="s">
        <v>550</v>
      </c>
      <c r="C521" s="188" t="s">
        <v>118</v>
      </c>
      <c r="D521" s="232">
        <v>1</v>
      </c>
      <c r="E521" s="230">
        <v>55212</v>
      </c>
      <c r="F521" s="230">
        <f t="shared" si="16"/>
        <v>55212</v>
      </c>
      <c r="G521" s="233">
        <v>20</v>
      </c>
    </row>
    <row r="522" spans="1:7" ht="24" x14ac:dyDescent="0.25">
      <c r="A522" s="169" t="s">
        <v>111</v>
      </c>
      <c r="B522" s="170" t="s">
        <v>551</v>
      </c>
      <c r="C522" s="169" t="s">
        <v>200</v>
      </c>
      <c r="D522" s="232">
        <v>1</v>
      </c>
      <c r="E522" s="230">
        <v>1400818.5</v>
      </c>
      <c r="F522" s="230">
        <f t="shared" si="16"/>
        <v>1400818.5</v>
      </c>
      <c r="G522" s="233">
        <f>15*D522</f>
        <v>15</v>
      </c>
    </row>
    <row r="523" spans="1:7" ht="24" x14ac:dyDescent="0.25">
      <c r="A523" s="169" t="s">
        <v>111</v>
      </c>
      <c r="B523" s="170" t="s">
        <v>552</v>
      </c>
      <c r="C523" s="169" t="s">
        <v>200</v>
      </c>
      <c r="D523" s="232">
        <v>1</v>
      </c>
      <c r="E523" s="230">
        <v>1400818.5</v>
      </c>
      <c r="F523" s="230">
        <f t="shared" si="16"/>
        <v>1400818.5</v>
      </c>
      <c r="G523" s="233">
        <f>15*D523</f>
        <v>15</v>
      </c>
    </row>
    <row r="524" spans="1:7" ht="24" x14ac:dyDescent="0.25">
      <c r="A524" s="169" t="s">
        <v>111</v>
      </c>
      <c r="B524" s="170" t="s">
        <v>552</v>
      </c>
      <c r="C524" s="188" t="s">
        <v>118</v>
      </c>
      <c r="D524" s="232">
        <v>1</v>
      </c>
      <c r="E524" s="230">
        <v>55212</v>
      </c>
      <c r="F524" s="230">
        <f t="shared" si="16"/>
        <v>55212</v>
      </c>
      <c r="G524" s="233">
        <v>20</v>
      </c>
    </row>
    <row r="525" spans="1:7" x14ac:dyDescent="0.25">
      <c r="A525" s="169" t="s">
        <v>111</v>
      </c>
      <c r="B525" s="170" t="s">
        <v>111</v>
      </c>
      <c r="C525" s="169" t="s">
        <v>225</v>
      </c>
      <c r="D525" s="232">
        <v>1</v>
      </c>
      <c r="E525" s="230">
        <v>730300</v>
      </c>
      <c r="F525" s="230">
        <f t="shared" si="16"/>
        <v>730300</v>
      </c>
      <c r="G525" s="233">
        <f>20*D525</f>
        <v>20</v>
      </c>
    </row>
    <row r="526" spans="1:7" ht="24" x14ac:dyDescent="0.25">
      <c r="A526" s="188" t="s">
        <v>111</v>
      </c>
      <c r="B526" s="188" t="s">
        <v>111</v>
      </c>
      <c r="C526" s="188" t="s">
        <v>78</v>
      </c>
      <c r="D526" s="233">
        <v>2</v>
      </c>
      <c r="E526" s="230">
        <v>2562773.4</v>
      </c>
      <c r="F526" s="230">
        <f t="shared" si="16"/>
        <v>5125546.8</v>
      </c>
      <c r="G526" s="233">
        <v>20</v>
      </c>
    </row>
    <row r="527" spans="1:7" ht="24" x14ac:dyDescent="0.25">
      <c r="A527" s="188" t="s">
        <v>111</v>
      </c>
      <c r="B527" s="188" t="s">
        <v>111</v>
      </c>
      <c r="C527" s="188" t="s">
        <v>200</v>
      </c>
      <c r="D527" s="233">
        <v>3</v>
      </c>
      <c r="E527" s="230">
        <v>1400818.5</v>
      </c>
      <c r="F527" s="230">
        <f t="shared" si="16"/>
        <v>4202455.5</v>
      </c>
      <c r="G527" s="233">
        <v>50</v>
      </c>
    </row>
    <row r="528" spans="1:7" ht="24" x14ac:dyDescent="0.25">
      <c r="A528" s="169" t="s">
        <v>111</v>
      </c>
      <c r="B528" s="170" t="s">
        <v>111</v>
      </c>
      <c r="C528" s="169" t="s">
        <v>158</v>
      </c>
      <c r="D528" s="232">
        <v>25</v>
      </c>
      <c r="E528" s="230">
        <v>186583.1</v>
      </c>
      <c r="F528" s="230">
        <f t="shared" si="16"/>
        <v>4664577.5</v>
      </c>
      <c r="G528" s="233">
        <f>5*D528</f>
        <v>125</v>
      </c>
    </row>
    <row r="529" spans="1:7" ht="24" x14ac:dyDescent="0.25">
      <c r="A529" s="169" t="s">
        <v>111</v>
      </c>
      <c r="B529" s="170" t="s">
        <v>555</v>
      </c>
      <c r="C529" s="169" t="s">
        <v>200</v>
      </c>
      <c r="D529" s="232">
        <v>1</v>
      </c>
      <c r="E529" s="230">
        <v>1400818.5</v>
      </c>
      <c r="F529" s="230">
        <f t="shared" ref="F529:F560" si="17">+E529*D529</f>
        <v>1400818.5</v>
      </c>
      <c r="G529" s="233">
        <f>15*D529</f>
        <v>15</v>
      </c>
    </row>
    <row r="530" spans="1:7" ht="24" x14ac:dyDescent="0.25">
      <c r="A530" s="169" t="s">
        <v>111</v>
      </c>
      <c r="B530" s="170" t="s">
        <v>556</v>
      </c>
      <c r="C530" s="169" t="s">
        <v>200</v>
      </c>
      <c r="D530" s="232">
        <v>1</v>
      </c>
      <c r="E530" s="230">
        <v>1400818.5</v>
      </c>
      <c r="F530" s="230">
        <f t="shared" si="17"/>
        <v>1400818.5</v>
      </c>
      <c r="G530" s="233">
        <f>15*D530</f>
        <v>15</v>
      </c>
    </row>
    <row r="531" spans="1:7" ht="24" x14ac:dyDescent="0.25">
      <c r="A531" s="169" t="s">
        <v>111</v>
      </c>
      <c r="B531" s="170" t="s">
        <v>556</v>
      </c>
      <c r="C531" s="188" t="s">
        <v>118</v>
      </c>
      <c r="D531" s="232">
        <v>1</v>
      </c>
      <c r="E531" s="230">
        <v>55212</v>
      </c>
      <c r="F531" s="230">
        <f t="shared" si="17"/>
        <v>55212</v>
      </c>
      <c r="G531" s="233">
        <v>20</v>
      </c>
    </row>
    <row r="532" spans="1:7" ht="24" x14ac:dyDescent="0.25">
      <c r="A532" s="169" t="s">
        <v>111</v>
      </c>
      <c r="B532" s="170" t="s">
        <v>558</v>
      </c>
      <c r="C532" s="169" t="s">
        <v>200</v>
      </c>
      <c r="D532" s="232">
        <v>1</v>
      </c>
      <c r="E532" s="230">
        <v>1400818.5</v>
      </c>
      <c r="F532" s="230">
        <f t="shared" si="17"/>
        <v>1400818.5</v>
      </c>
      <c r="G532" s="233">
        <f>15*D532</f>
        <v>15</v>
      </c>
    </row>
    <row r="533" spans="1:7" ht="24" x14ac:dyDescent="0.25">
      <c r="A533" s="169" t="s">
        <v>111</v>
      </c>
      <c r="B533" s="170" t="s">
        <v>72</v>
      </c>
      <c r="C533" s="169" t="s">
        <v>200</v>
      </c>
      <c r="D533" s="232">
        <v>1</v>
      </c>
      <c r="E533" s="230">
        <v>1400818.5</v>
      </c>
      <c r="F533" s="230">
        <f t="shared" si="17"/>
        <v>1400818.5</v>
      </c>
      <c r="G533" s="233">
        <f>15*D533</f>
        <v>15</v>
      </c>
    </row>
    <row r="534" spans="1:7" ht="24" x14ac:dyDescent="0.25">
      <c r="A534" s="169" t="s">
        <v>111</v>
      </c>
      <c r="B534" s="170" t="s">
        <v>72</v>
      </c>
      <c r="C534" s="188" t="s">
        <v>118</v>
      </c>
      <c r="D534" s="232">
        <v>1</v>
      </c>
      <c r="E534" s="230">
        <v>55212</v>
      </c>
      <c r="F534" s="230">
        <f t="shared" si="17"/>
        <v>55212</v>
      </c>
      <c r="G534" s="233">
        <v>20</v>
      </c>
    </row>
    <row r="535" spans="1:7" ht="24" x14ac:dyDescent="0.25">
      <c r="A535" s="169" t="s">
        <v>111</v>
      </c>
      <c r="B535" s="170" t="s">
        <v>453</v>
      </c>
      <c r="C535" s="169" t="s">
        <v>200</v>
      </c>
      <c r="D535" s="232">
        <v>1</v>
      </c>
      <c r="E535" s="230">
        <v>1400818.5</v>
      </c>
      <c r="F535" s="230">
        <f t="shared" si="17"/>
        <v>1400818.5</v>
      </c>
      <c r="G535" s="233">
        <f>15*D535</f>
        <v>15</v>
      </c>
    </row>
    <row r="536" spans="1:7" ht="24" x14ac:dyDescent="0.25">
      <c r="A536" s="169" t="s">
        <v>111</v>
      </c>
      <c r="B536" s="170" t="s">
        <v>453</v>
      </c>
      <c r="C536" s="188" t="s">
        <v>158</v>
      </c>
      <c r="D536" s="232">
        <v>25</v>
      </c>
      <c r="E536" s="230">
        <v>186583.1</v>
      </c>
      <c r="F536" s="230">
        <f t="shared" si="17"/>
        <v>4664577.5</v>
      </c>
      <c r="G536" s="233">
        <f>5*D536</f>
        <v>125</v>
      </c>
    </row>
    <row r="537" spans="1:7" ht="24" x14ac:dyDescent="0.25">
      <c r="A537" s="169" t="s">
        <v>111</v>
      </c>
      <c r="B537" s="170" t="s">
        <v>337</v>
      </c>
      <c r="C537" s="169" t="s">
        <v>200</v>
      </c>
      <c r="D537" s="232">
        <v>1</v>
      </c>
      <c r="E537" s="230">
        <v>1400818.5</v>
      </c>
      <c r="F537" s="230">
        <f t="shared" si="17"/>
        <v>1400818.5</v>
      </c>
      <c r="G537" s="233">
        <f>15*D537</f>
        <v>15</v>
      </c>
    </row>
    <row r="538" spans="1:7" ht="24" x14ac:dyDescent="0.25">
      <c r="A538" s="169" t="s">
        <v>111</v>
      </c>
      <c r="B538" s="170" t="s">
        <v>337</v>
      </c>
      <c r="C538" s="188" t="s">
        <v>118</v>
      </c>
      <c r="D538" s="232">
        <v>1</v>
      </c>
      <c r="E538" s="230">
        <v>55212</v>
      </c>
      <c r="F538" s="230">
        <f t="shared" si="17"/>
        <v>55212</v>
      </c>
      <c r="G538" s="233">
        <v>20</v>
      </c>
    </row>
    <row r="539" spans="1:7" ht="24" x14ac:dyDescent="0.25">
      <c r="A539" s="169" t="s">
        <v>111</v>
      </c>
      <c r="B539" s="188" t="s">
        <v>337</v>
      </c>
      <c r="C539" s="188" t="s">
        <v>158</v>
      </c>
      <c r="D539" s="233">
        <v>100</v>
      </c>
      <c r="E539" s="230">
        <v>186583.1</v>
      </c>
      <c r="F539" s="230">
        <f t="shared" si="17"/>
        <v>18658310</v>
      </c>
      <c r="G539" s="233">
        <v>500</v>
      </c>
    </row>
    <row r="540" spans="1:7" x14ac:dyDescent="0.25">
      <c r="A540" s="169" t="s">
        <v>111</v>
      </c>
      <c r="B540" s="170" t="s">
        <v>559</v>
      </c>
      <c r="C540" s="188" t="s">
        <v>225</v>
      </c>
      <c r="D540" s="232">
        <v>1</v>
      </c>
      <c r="E540" s="230">
        <v>730300</v>
      </c>
      <c r="F540" s="230">
        <f t="shared" si="17"/>
        <v>730300</v>
      </c>
      <c r="G540" s="233">
        <f>20*D540</f>
        <v>20</v>
      </c>
    </row>
    <row r="541" spans="1:7" ht="24" x14ac:dyDescent="0.25">
      <c r="A541" s="169" t="s">
        <v>111</v>
      </c>
      <c r="B541" s="170" t="s">
        <v>559</v>
      </c>
      <c r="C541" s="169" t="s">
        <v>200</v>
      </c>
      <c r="D541" s="232">
        <v>1</v>
      </c>
      <c r="E541" s="230">
        <v>1400818.5</v>
      </c>
      <c r="F541" s="230">
        <f t="shared" si="17"/>
        <v>1400818.5</v>
      </c>
      <c r="G541" s="233">
        <f>15*D541</f>
        <v>15</v>
      </c>
    </row>
    <row r="542" spans="1:7" ht="24" x14ac:dyDescent="0.25">
      <c r="A542" s="169" t="s">
        <v>111</v>
      </c>
      <c r="B542" s="170" t="s">
        <v>559</v>
      </c>
      <c r="C542" s="188" t="s">
        <v>118</v>
      </c>
      <c r="D542" s="232">
        <v>1</v>
      </c>
      <c r="E542" s="230">
        <v>55212</v>
      </c>
      <c r="F542" s="230">
        <f t="shared" si="17"/>
        <v>55212</v>
      </c>
      <c r="G542" s="233">
        <v>20</v>
      </c>
    </row>
    <row r="543" spans="1:7" ht="24" x14ac:dyDescent="0.25">
      <c r="A543" s="169" t="s">
        <v>111</v>
      </c>
      <c r="B543" s="170" t="s">
        <v>559</v>
      </c>
      <c r="C543" s="169" t="s">
        <v>158</v>
      </c>
      <c r="D543" s="232">
        <v>25</v>
      </c>
      <c r="E543" s="230">
        <v>186583.1</v>
      </c>
      <c r="F543" s="230">
        <f t="shared" si="17"/>
        <v>4664577.5</v>
      </c>
      <c r="G543" s="233">
        <f>5*D543</f>
        <v>125</v>
      </c>
    </row>
    <row r="544" spans="1:7" ht="24" x14ac:dyDescent="0.25">
      <c r="A544" s="188" t="s">
        <v>47</v>
      </c>
      <c r="B544" s="188" t="s">
        <v>63</v>
      </c>
      <c r="C544" s="188" t="s">
        <v>200</v>
      </c>
      <c r="D544" s="233">
        <v>2</v>
      </c>
      <c r="E544" s="230">
        <v>1400818.5</v>
      </c>
      <c r="F544" s="230">
        <f t="shared" si="17"/>
        <v>2801637</v>
      </c>
      <c r="G544" s="233">
        <v>41</v>
      </c>
    </row>
    <row r="545" spans="1:7" x14ac:dyDescent="0.25">
      <c r="A545" s="169" t="s">
        <v>47</v>
      </c>
      <c r="B545" s="170" t="s">
        <v>147</v>
      </c>
      <c r="C545" s="169" t="s">
        <v>33</v>
      </c>
      <c r="D545" s="232">
        <v>1</v>
      </c>
      <c r="E545" s="230">
        <v>153650</v>
      </c>
      <c r="F545" s="230">
        <f t="shared" si="17"/>
        <v>153650</v>
      </c>
      <c r="G545" s="233">
        <f>25*D545</f>
        <v>25</v>
      </c>
    </row>
    <row r="546" spans="1:7" ht="36" x14ac:dyDescent="0.25">
      <c r="A546" s="188" t="s">
        <v>47</v>
      </c>
      <c r="B546" s="188" t="s">
        <v>147</v>
      </c>
      <c r="C546" s="188" t="s">
        <v>145</v>
      </c>
      <c r="D546" s="233">
        <v>3</v>
      </c>
      <c r="E546" s="230">
        <v>379606.5</v>
      </c>
      <c r="F546" s="230">
        <f t="shared" si="17"/>
        <v>1138819.5</v>
      </c>
      <c r="G546" s="233">
        <v>195</v>
      </c>
    </row>
    <row r="547" spans="1:7" ht="24" x14ac:dyDescent="0.25">
      <c r="A547" s="188" t="s">
        <v>47</v>
      </c>
      <c r="B547" s="188" t="s">
        <v>147</v>
      </c>
      <c r="C547" s="188" t="s">
        <v>200</v>
      </c>
      <c r="D547" s="217">
        <v>2</v>
      </c>
      <c r="E547" s="230">
        <v>1400818.5</v>
      </c>
      <c r="F547" s="230">
        <f t="shared" si="17"/>
        <v>2801637</v>
      </c>
      <c r="G547" s="233">
        <v>41</v>
      </c>
    </row>
    <row r="548" spans="1:7" ht="24" x14ac:dyDescent="0.25">
      <c r="A548" s="188" t="s">
        <v>47</v>
      </c>
      <c r="B548" s="188" t="s">
        <v>147</v>
      </c>
      <c r="C548" s="169" t="s">
        <v>252</v>
      </c>
      <c r="D548" s="233">
        <v>3</v>
      </c>
      <c r="E548" s="230">
        <v>287000</v>
      </c>
      <c r="F548" s="230">
        <f t="shared" si="17"/>
        <v>861000</v>
      </c>
      <c r="G548" s="233">
        <v>17</v>
      </c>
    </row>
    <row r="549" spans="1:7" ht="24" x14ac:dyDescent="0.25">
      <c r="A549" s="188" t="s">
        <v>47</v>
      </c>
      <c r="B549" s="188" t="s">
        <v>147</v>
      </c>
      <c r="C549" s="188" t="s">
        <v>158</v>
      </c>
      <c r="D549" s="233">
        <v>50</v>
      </c>
      <c r="E549" s="230">
        <v>186583.1</v>
      </c>
      <c r="F549" s="230">
        <f t="shared" si="17"/>
        <v>9329155</v>
      </c>
      <c r="G549" s="233">
        <v>45</v>
      </c>
    </row>
    <row r="550" spans="1:7" ht="24" x14ac:dyDescent="0.25">
      <c r="A550" s="169" t="s">
        <v>47</v>
      </c>
      <c r="B550" s="170" t="s">
        <v>61</v>
      </c>
      <c r="C550" s="169" t="s">
        <v>200</v>
      </c>
      <c r="D550" s="232">
        <v>1</v>
      </c>
      <c r="E550" s="230">
        <v>1400818.5</v>
      </c>
      <c r="F550" s="230">
        <f t="shared" si="17"/>
        <v>1400818.5</v>
      </c>
      <c r="G550" s="233">
        <f>15*D550</f>
        <v>15</v>
      </c>
    </row>
    <row r="551" spans="1:7" ht="24" x14ac:dyDescent="0.25">
      <c r="A551" s="188" t="s">
        <v>47</v>
      </c>
      <c r="B551" s="188" t="s">
        <v>64</v>
      </c>
      <c r="C551" s="169" t="s">
        <v>252</v>
      </c>
      <c r="D551" s="233">
        <v>3</v>
      </c>
      <c r="E551" s="230">
        <v>287000</v>
      </c>
      <c r="F551" s="230">
        <f t="shared" si="17"/>
        <v>861000</v>
      </c>
      <c r="G551" s="233">
        <v>17</v>
      </c>
    </row>
    <row r="552" spans="1:7" ht="24" x14ac:dyDescent="0.25">
      <c r="A552" s="169" t="s">
        <v>47</v>
      </c>
      <c r="B552" s="170" t="s">
        <v>60</v>
      </c>
      <c r="C552" s="169" t="s">
        <v>200</v>
      </c>
      <c r="D552" s="232">
        <v>1</v>
      </c>
      <c r="E552" s="230">
        <v>1400818.5</v>
      </c>
      <c r="F552" s="230">
        <f t="shared" si="17"/>
        <v>1400818.5</v>
      </c>
      <c r="G552" s="233">
        <f>15*D552</f>
        <v>15</v>
      </c>
    </row>
    <row r="553" spans="1:7" ht="24" x14ac:dyDescent="0.25">
      <c r="A553" s="169" t="s">
        <v>47</v>
      </c>
      <c r="B553" s="170" t="s">
        <v>59</v>
      </c>
      <c r="C553" s="169" t="s">
        <v>200</v>
      </c>
      <c r="D553" s="232">
        <v>1</v>
      </c>
      <c r="E553" s="230">
        <v>1400818.5</v>
      </c>
      <c r="F553" s="230">
        <f t="shared" si="17"/>
        <v>1400818.5</v>
      </c>
      <c r="G553" s="233">
        <f>15*D553</f>
        <v>15</v>
      </c>
    </row>
    <row r="554" spans="1:7" x14ac:dyDescent="0.25">
      <c r="A554" s="188" t="s">
        <v>47</v>
      </c>
      <c r="B554" s="188" t="s">
        <v>48</v>
      </c>
      <c r="C554" s="188" t="s">
        <v>38</v>
      </c>
      <c r="D554" s="233">
        <v>10</v>
      </c>
      <c r="E554" s="230">
        <v>88375.8</v>
      </c>
      <c r="F554" s="230">
        <f t="shared" si="17"/>
        <v>883758</v>
      </c>
      <c r="G554" s="232">
        <v>16</v>
      </c>
    </row>
    <row r="555" spans="1:7" ht="24" x14ac:dyDescent="0.25">
      <c r="A555" s="169" t="s">
        <v>47</v>
      </c>
      <c r="B555" s="170" t="s">
        <v>48</v>
      </c>
      <c r="C555" s="169" t="s">
        <v>200</v>
      </c>
      <c r="D555" s="232">
        <v>1</v>
      </c>
      <c r="E555" s="230">
        <v>1400818.5</v>
      </c>
      <c r="F555" s="230">
        <f t="shared" si="17"/>
        <v>1400818.5</v>
      </c>
      <c r="G555" s="233">
        <f>15*D555</f>
        <v>15</v>
      </c>
    </row>
    <row r="556" spans="1:7" ht="24" x14ac:dyDescent="0.25">
      <c r="A556" s="169" t="s">
        <v>47</v>
      </c>
      <c r="B556" s="170" t="s">
        <v>48</v>
      </c>
      <c r="C556" s="169" t="s">
        <v>252</v>
      </c>
      <c r="D556" s="232">
        <v>1</v>
      </c>
      <c r="E556" s="230">
        <v>287000</v>
      </c>
      <c r="F556" s="230">
        <f t="shared" si="17"/>
        <v>287000</v>
      </c>
      <c r="G556" s="233">
        <f>12*D556</f>
        <v>12</v>
      </c>
    </row>
    <row r="557" spans="1:7" ht="24" x14ac:dyDescent="0.25">
      <c r="A557" s="188" t="s">
        <v>47</v>
      </c>
      <c r="B557" s="188" t="s">
        <v>48</v>
      </c>
      <c r="C557" s="169" t="s">
        <v>252</v>
      </c>
      <c r="D557" s="233">
        <v>3</v>
      </c>
      <c r="E557" s="230">
        <v>287000</v>
      </c>
      <c r="F557" s="230">
        <f t="shared" si="17"/>
        <v>861000</v>
      </c>
      <c r="G557" s="233">
        <v>17</v>
      </c>
    </row>
    <row r="558" spans="1:7" ht="24" x14ac:dyDescent="0.25">
      <c r="A558" s="169" t="s">
        <v>47</v>
      </c>
      <c r="B558" s="170" t="s">
        <v>569</v>
      </c>
      <c r="C558" s="169" t="s">
        <v>200</v>
      </c>
      <c r="D558" s="232">
        <v>1</v>
      </c>
      <c r="E558" s="230">
        <v>1400818.5</v>
      </c>
      <c r="F558" s="230">
        <f t="shared" si="17"/>
        <v>1400818.5</v>
      </c>
      <c r="G558" s="233">
        <f>15*D558</f>
        <v>15</v>
      </c>
    </row>
    <row r="559" spans="1:7" x14ac:dyDescent="0.25">
      <c r="A559" s="169" t="s">
        <v>47</v>
      </c>
      <c r="B559" s="170" t="s">
        <v>49</v>
      </c>
      <c r="C559" s="169" t="s">
        <v>38</v>
      </c>
      <c r="D559" s="232">
        <v>1</v>
      </c>
      <c r="E559" s="230">
        <v>88375.8</v>
      </c>
      <c r="F559" s="230">
        <v>88375.8</v>
      </c>
      <c r="G559" s="232">
        <v>6</v>
      </c>
    </row>
    <row r="560" spans="1:7" x14ac:dyDescent="0.25">
      <c r="A560" s="188" t="s">
        <v>47</v>
      </c>
      <c r="B560" s="188" t="s">
        <v>49</v>
      </c>
      <c r="C560" s="188" t="s">
        <v>38</v>
      </c>
      <c r="D560" s="233">
        <v>10</v>
      </c>
      <c r="E560" s="230">
        <v>88375.8</v>
      </c>
      <c r="F560" s="230">
        <f t="shared" ref="F560:F578" si="18">+E560*D560</f>
        <v>883758</v>
      </c>
      <c r="G560" s="232">
        <v>16</v>
      </c>
    </row>
    <row r="561" spans="1:7" ht="24" x14ac:dyDescent="0.25">
      <c r="A561" s="169" t="s">
        <v>47</v>
      </c>
      <c r="B561" s="170" t="s">
        <v>49</v>
      </c>
      <c r="C561" s="169" t="s">
        <v>200</v>
      </c>
      <c r="D561" s="232">
        <v>1</v>
      </c>
      <c r="E561" s="230">
        <v>1400818.5</v>
      </c>
      <c r="F561" s="230">
        <f t="shared" si="18"/>
        <v>1400818.5</v>
      </c>
      <c r="G561" s="233">
        <f>15*D561</f>
        <v>15</v>
      </c>
    </row>
    <row r="562" spans="1:7" ht="24" x14ac:dyDescent="0.25">
      <c r="A562" s="169" t="s">
        <v>47</v>
      </c>
      <c r="B562" s="170" t="s">
        <v>49</v>
      </c>
      <c r="C562" s="169" t="s">
        <v>252</v>
      </c>
      <c r="D562" s="232">
        <v>1</v>
      </c>
      <c r="E562" s="230">
        <v>287000</v>
      </c>
      <c r="F562" s="230">
        <f t="shared" si="18"/>
        <v>287000</v>
      </c>
      <c r="G562" s="233">
        <f>12*D562</f>
        <v>12</v>
      </c>
    </row>
    <row r="563" spans="1:7" ht="24" x14ac:dyDescent="0.25">
      <c r="A563" s="188" t="s">
        <v>47</v>
      </c>
      <c r="B563" s="188" t="s">
        <v>49</v>
      </c>
      <c r="C563" s="169" t="s">
        <v>252</v>
      </c>
      <c r="D563" s="233">
        <v>4</v>
      </c>
      <c r="E563" s="230">
        <v>287000</v>
      </c>
      <c r="F563" s="230">
        <f t="shared" si="18"/>
        <v>1148000</v>
      </c>
      <c r="G563" s="233">
        <v>17</v>
      </c>
    </row>
    <row r="564" spans="1:7" ht="24" x14ac:dyDescent="0.25">
      <c r="A564" s="188" t="s">
        <v>47</v>
      </c>
      <c r="B564" s="188" t="s">
        <v>218</v>
      </c>
      <c r="C564" s="188" t="s">
        <v>200</v>
      </c>
      <c r="D564" s="217">
        <v>2</v>
      </c>
      <c r="E564" s="230">
        <v>1400818.5</v>
      </c>
      <c r="F564" s="230">
        <f t="shared" si="18"/>
        <v>2801637</v>
      </c>
      <c r="G564" s="233">
        <v>41</v>
      </c>
    </row>
    <row r="565" spans="1:7" ht="24" x14ac:dyDescent="0.25">
      <c r="A565" s="188" t="s">
        <v>47</v>
      </c>
      <c r="B565" s="188" t="s">
        <v>294</v>
      </c>
      <c r="C565" s="188" t="s">
        <v>176</v>
      </c>
      <c r="D565" s="233">
        <v>6</v>
      </c>
      <c r="E565" s="230">
        <v>73219</v>
      </c>
      <c r="F565" s="230">
        <f t="shared" si="18"/>
        <v>439314</v>
      </c>
      <c r="G565" s="233">
        <v>55</v>
      </c>
    </row>
    <row r="566" spans="1:7" ht="24" x14ac:dyDescent="0.25">
      <c r="A566" s="169" t="s">
        <v>313</v>
      </c>
      <c r="B566" s="170" t="s">
        <v>642</v>
      </c>
      <c r="C566" s="169" t="s">
        <v>200</v>
      </c>
      <c r="D566" s="232">
        <v>1</v>
      </c>
      <c r="E566" s="230">
        <v>1400818.5</v>
      </c>
      <c r="F566" s="230">
        <f t="shared" si="18"/>
        <v>1400818.5</v>
      </c>
      <c r="G566" s="233">
        <f>15*D566</f>
        <v>15</v>
      </c>
    </row>
    <row r="567" spans="1:7" x14ac:dyDescent="0.25">
      <c r="A567" s="169" t="s">
        <v>313</v>
      </c>
      <c r="B567" s="170" t="s">
        <v>216</v>
      </c>
      <c r="C567" s="188" t="s">
        <v>225</v>
      </c>
      <c r="D567" s="232">
        <v>1</v>
      </c>
      <c r="E567" s="230">
        <v>730300</v>
      </c>
      <c r="F567" s="230">
        <f t="shared" si="18"/>
        <v>730300</v>
      </c>
      <c r="G567" s="233">
        <f>20*D567</f>
        <v>20</v>
      </c>
    </row>
    <row r="568" spans="1:7" ht="24" x14ac:dyDescent="0.25">
      <c r="A568" s="188" t="s">
        <v>313</v>
      </c>
      <c r="B568" s="188" t="s">
        <v>216</v>
      </c>
      <c r="C568" s="188" t="s">
        <v>200</v>
      </c>
      <c r="D568" s="233">
        <v>2</v>
      </c>
      <c r="E568" s="230">
        <v>1400818.5</v>
      </c>
      <c r="F568" s="230">
        <f t="shared" si="18"/>
        <v>2801637</v>
      </c>
      <c r="G568" s="233">
        <v>31</v>
      </c>
    </row>
    <row r="569" spans="1:7" ht="24" x14ac:dyDescent="0.25">
      <c r="A569" s="169" t="s">
        <v>313</v>
      </c>
      <c r="B569" s="170" t="s">
        <v>476</v>
      </c>
      <c r="C569" s="169" t="s">
        <v>200</v>
      </c>
      <c r="D569" s="232">
        <v>1</v>
      </c>
      <c r="E569" s="230">
        <v>1400818.5</v>
      </c>
      <c r="F569" s="230">
        <f t="shared" si="18"/>
        <v>1400818.5</v>
      </c>
      <c r="G569" s="233">
        <f>15*D569</f>
        <v>15</v>
      </c>
    </row>
    <row r="570" spans="1:7" ht="24" x14ac:dyDescent="0.25">
      <c r="A570" s="169" t="s">
        <v>313</v>
      </c>
      <c r="B570" s="170" t="s">
        <v>476</v>
      </c>
      <c r="C570" s="169" t="s">
        <v>176</v>
      </c>
      <c r="D570" s="232">
        <v>1</v>
      </c>
      <c r="E570" s="230">
        <v>73219</v>
      </c>
      <c r="F570" s="230">
        <f t="shared" si="18"/>
        <v>73219</v>
      </c>
      <c r="G570" s="233">
        <f>30*D570</f>
        <v>30</v>
      </c>
    </row>
    <row r="571" spans="1:7" x14ac:dyDescent="0.25">
      <c r="A571" s="169" t="s">
        <v>313</v>
      </c>
      <c r="B571" s="170" t="s">
        <v>215</v>
      </c>
      <c r="C571" s="188" t="s">
        <v>225</v>
      </c>
      <c r="D571" s="232">
        <v>1</v>
      </c>
      <c r="E571" s="230">
        <v>730300</v>
      </c>
      <c r="F571" s="230">
        <f t="shared" si="18"/>
        <v>730300</v>
      </c>
      <c r="G571" s="233">
        <f>20*D571</f>
        <v>20</v>
      </c>
    </row>
    <row r="572" spans="1:7" ht="24" x14ac:dyDescent="0.25">
      <c r="A572" s="188" t="s">
        <v>313</v>
      </c>
      <c r="B572" s="188" t="s">
        <v>215</v>
      </c>
      <c r="C572" s="188" t="s">
        <v>200</v>
      </c>
      <c r="D572" s="233">
        <v>2</v>
      </c>
      <c r="E572" s="230">
        <v>1400818.5</v>
      </c>
      <c r="F572" s="230">
        <f t="shared" si="18"/>
        <v>2801637</v>
      </c>
      <c r="G572" s="233">
        <v>31</v>
      </c>
    </row>
    <row r="573" spans="1:7" ht="24" x14ac:dyDescent="0.25">
      <c r="A573" s="169" t="s">
        <v>313</v>
      </c>
      <c r="B573" s="170" t="s">
        <v>215</v>
      </c>
      <c r="C573" s="169" t="s">
        <v>176</v>
      </c>
      <c r="D573" s="232">
        <v>1</v>
      </c>
      <c r="E573" s="230">
        <v>73219</v>
      </c>
      <c r="F573" s="230">
        <f t="shared" si="18"/>
        <v>73219</v>
      </c>
      <c r="G573" s="233">
        <f>30*D573</f>
        <v>30</v>
      </c>
    </row>
    <row r="574" spans="1:7" x14ac:dyDescent="0.25">
      <c r="A574" s="169" t="s">
        <v>313</v>
      </c>
      <c r="B574" s="170" t="s">
        <v>615</v>
      </c>
      <c r="C574" s="188" t="s">
        <v>225</v>
      </c>
      <c r="D574" s="232">
        <v>1</v>
      </c>
      <c r="E574" s="230">
        <v>730300</v>
      </c>
      <c r="F574" s="230">
        <f t="shared" si="18"/>
        <v>730300</v>
      </c>
      <c r="G574" s="233">
        <f>20*D574</f>
        <v>20</v>
      </c>
    </row>
    <row r="575" spans="1:7" ht="24" x14ac:dyDescent="0.25">
      <c r="A575" s="169" t="s">
        <v>313</v>
      </c>
      <c r="B575" s="170" t="s">
        <v>615</v>
      </c>
      <c r="C575" s="169" t="s">
        <v>200</v>
      </c>
      <c r="D575" s="232">
        <v>1</v>
      </c>
      <c r="E575" s="230">
        <v>1400818.5</v>
      </c>
      <c r="F575" s="230">
        <f t="shared" si="18"/>
        <v>1400818.5</v>
      </c>
      <c r="G575" s="233">
        <f>15*D575</f>
        <v>15</v>
      </c>
    </row>
    <row r="576" spans="1:7" ht="24" x14ac:dyDescent="0.25">
      <c r="A576" s="169" t="s">
        <v>313</v>
      </c>
      <c r="B576" s="170" t="s">
        <v>615</v>
      </c>
      <c r="C576" s="169" t="s">
        <v>176</v>
      </c>
      <c r="D576" s="232">
        <v>1</v>
      </c>
      <c r="E576" s="230">
        <v>73219</v>
      </c>
      <c r="F576" s="230">
        <f t="shared" si="18"/>
        <v>73219</v>
      </c>
      <c r="G576" s="233">
        <f>30*D576</f>
        <v>30</v>
      </c>
    </row>
    <row r="577" spans="1:7" x14ac:dyDescent="0.25">
      <c r="A577" s="169" t="s">
        <v>313</v>
      </c>
      <c r="B577" s="170" t="s">
        <v>629</v>
      </c>
      <c r="C577" s="188" t="s">
        <v>225</v>
      </c>
      <c r="D577" s="232">
        <v>1</v>
      </c>
      <c r="E577" s="230">
        <v>730300</v>
      </c>
      <c r="F577" s="230">
        <f t="shared" si="18"/>
        <v>730300</v>
      </c>
      <c r="G577" s="233">
        <f>20*D577</f>
        <v>20</v>
      </c>
    </row>
    <row r="578" spans="1:7" ht="24" x14ac:dyDescent="0.25">
      <c r="A578" s="169" t="s">
        <v>313</v>
      </c>
      <c r="B578" s="170" t="s">
        <v>629</v>
      </c>
      <c r="C578" s="169" t="s">
        <v>200</v>
      </c>
      <c r="D578" s="232">
        <v>1</v>
      </c>
      <c r="E578" s="230">
        <v>1400818.5</v>
      </c>
      <c r="F578" s="230">
        <f t="shared" si="18"/>
        <v>1400818.5</v>
      </c>
      <c r="G578" s="233">
        <f>15*D578</f>
        <v>15</v>
      </c>
    </row>
    <row r="579" spans="1:7" x14ac:dyDescent="0.25">
      <c r="A579" s="169" t="s">
        <v>313</v>
      </c>
      <c r="B579" s="170" t="s">
        <v>621</v>
      </c>
      <c r="C579" s="169" t="s">
        <v>38</v>
      </c>
      <c r="D579" s="232">
        <v>1</v>
      </c>
      <c r="E579" s="230">
        <v>88375.8</v>
      </c>
      <c r="F579" s="230">
        <v>88375.8</v>
      </c>
      <c r="G579" s="233">
        <v>6</v>
      </c>
    </row>
    <row r="580" spans="1:7" ht="24" x14ac:dyDescent="0.25">
      <c r="A580" s="169" t="s">
        <v>313</v>
      </c>
      <c r="B580" s="170" t="s">
        <v>621</v>
      </c>
      <c r="C580" s="169" t="s">
        <v>200</v>
      </c>
      <c r="D580" s="232">
        <v>1</v>
      </c>
      <c r="E580" s="230">
        <v>1400818.5</v>
      </c>
      <c r="F580" s="230">
        <f t="shared" ref="F580:F587" si="19">+E580*D580</f>
        <v>1400818.5</v>
      </c>
      <c r="G580" s="233">
        <f>15*D580</f>
        <v>15</v>
      </c>
    </row>
    <row r="581" spans="1:7" ht="24" x14ac:dyDescent="0.25">
      <c r="A581" s="169" t="s">
        <v>313</v>
      </c>
      <c r="B581" s="170" t="s">
        <v>621</v>
      </c>
      <c r="C581" s="169" t="s">
        <v>176</v>
      </c>
      <c r="D581" s="232">
        <v>1</v>
      </c>
      <c r="E581" s="230">
        <v>73219</v>
      </c>
      <c r="F581" s="230">
        <f t="shared" si="19"/>
        <v>73219</v>
      </c>
      <c r="G581" s="233">
        <f>30*D581</f>
        <v>30</v>
      </c>
    </row>
    <row r="582" spans="1:7" ht="24" x14ac:dyDescent="0.25">
      <c r="A582" s="188" t="s">
        <v>313</v>
      </c>
      <c r="B582" s="188" t="s">
        <v>335</v>
      </c>
      <c r="C582" s="188" t="s">
        <v>200</v>
      </c>
      <c r="D582" s="233">
        <v>2</v>
      </c>
      <c r="E582" s="230">
        <v>1400818.5</v>
      </c>
      <c r="F582" s="230">
        <f t="shared" si="19"/>
        <v>2801637</v>
      </c>
      <c r="G582" s="233">
        <v>31</v>
      </c>
    </row>
    <row r="583" spans="1:7" ht="24" x14ac:dyDescent="0.25">
      <c r="A583" s="169" t="s">
        <v>313</v>
      </c>
      <c r="B583" s="170" t="s">
        <v>335</v>
      </c>
      <c r="C583" s="169" t="s">
        <v>176</v>
      </c>
      <c r="D583" s="232">
        <v>1</v>
      </c>
      <c r="E583" s="230">
        <v>73219</v>
      </c>
      <c r="F583" s="230">
        <f t="shared" si="19"/>
        <v>73219</v>
      </c>
      <c r="G583" s="233">
        <f>30*D583</f>
        <v>30</v>
      </c>
    </row>
    <row r="584" spans="1:7" ht="24" x14ac:dyDescent="0.25">
      <c r="A584" s="188" t="s">
        <v>313</v>
      </c>
      <c r="B584" s="188" t="s">
        <v>214</v>
      </c>
      <c r="C584" s="188" t="s">
        <v>200</v>
      </c>
      <c r="D584" s="233">
        <v>2</v>
      </c>
      <c r="E584" s="230">
        <v>1400818.5</v>
      </c>
      <c r="F584" s="230">
        <f t="shared" si="19"/>
        <v>2801637</v>
      </c>
      <c r="G584" s="233">
        <v>31</v>
      </c>
    </row>
    <row r="585" spans="1:7" ht="24" x14ac:dyDescent="0.25">
      <c r="A585" s="169" t="s">
        <v>313</v>
      </c>
      <c r="B585" s="170" t="s">
        <v>643</v>
      </c>
      <c r="C585" s="169" t="s">
        <v>200</v>
      </c>
      <c r="D585" s="232">
        <v>1</v>
      </c>
      <c r="E585" s="230">
        <v>1400818.5</v>
      </c>
      <c r="F585" s="230">
        <f t="shared" si="19"/>
        <v>1400818.5</v>
      </c>
      <c r="G585" s="233">
        <f>15*D585</f>
        <v>15</v>
      </c>
    </row>
    <row r="586" spans="1:7" x14ac:dyDescent="0.25">
      <c r="A586" s="169" t="s">
        <v>313</v>
      </c>
      <c r="B586" s="170" t="s">
        <v>632</v>
      </c>
      <c r="C586" s="188" t="s">
        <v>225</v>
      </c>
      <c r="D586" s="232">
        <v>1</v>
      </c>
      <c r="E586" s="230">
        <v>730300</v>
      </c>
      <c r="F586" s="230">
        <f t="shared" si="19"/>
        <v>730300</v>
      </c>
      <c r="G586" s="233">
        <f>20*D586</f>
        <v>20</v>
      </c>
    </row>
    <row r="587" spans="1:7" ht="24" x14ac:dyDescent="0.25">
      <c r="A587" s="169" t="s">
        <v>313</v>
      </c>
      <c r="B587" s="170" t="s">
        <v>632</v>
      </c>
      <c r="C587" s="169" t="s">
        <v>200</v>
      </c>
      <c r="D587" s="232">
        <v>1</v>
      </c>
      <c r="E587" s="230">
        <v>1400818.5</v>
      </c>
      <c r="F587" s="230">
        <f t="shared" si="19"/>
        <v>1400818.5</v>
      </c>
      <c r="G587" s="233">
        <f>15*D587</f>
        <v>15</v>
      </c>
    </row>
    <row r="588" spans="1:7" x14ac:dyDescent="0.25">
      <c r="A588" s="169" t="s">
        <v>313</v>
      </c>
      <c r="B588" s="170" t="s">
        <v>613</v>
      </c>
      <c r="C588" s="169" t="s">
        <v>38</v>
      </c>
      <c r="D588" s="232">
        <v>1</v>
      </c>
      <c r="E588" s="230">
        <v>88375.8</v>
      </c>
      <c r="F588" s="230">
        <v>88375.8</v>
      </c>
      <c r="G588" s="233">
        <v>6</v>
      </c>
    </row>
    <row r="589" spans="1:7" ht="36" x14ac:dyDescent="0.25">
      <c r="A589" s="169" t="s">
        <v>313</v>
      </c>
      <c r="B589" s="170" t="s">
        <v>613</v>
      </c>
      <c r="C589" s="169" t="s">
        <v>145</v>
      </c>
      <c r="D589" s="232">
        <v>1</v>
      </c>
      <c r="E589" s="230">
        <v>379606.5</v>
      </c>
      <c r="F589" s="230">
        <f t="shared" ref="F589:F598" si="20">+E589*D589</f>
        <v>379606.5</v>
      </c>
      <c r="G589" s="233">
        <f>53*D589</f>
        <v>53</v>
      </c>
    </row>
    <row r="590" spans="1:7" x14ac:dyDescent="0.25">
      <c r="A590" s="169" t="s">
        <v>313</v>
      </c>
      <c r="B590" s="170" t="s">
        <v>613</v>
      </c>
      <c r="C590" s="188" t="s">
        <v>225</v>
      </c>
      <c r="D590" s="232">
        <v>1</v>
      </c>
      <c r="E590" s="230">
        <v>730300</v>
      </c>
      <c r="F590" s="230">
        <f t="shared" si="20"/>
        <v>730300</v>
      </c>
      <c r="G590" s="233">
        <f>20*D590</f>
        <v>20</v>
      </c>
    </row>
    <row r="591" spans="1:7" ht="24" x14ac:dyDescent="0.25">
      <c r="A591" s="169" t="s">
        <v>313</v>
      </c>
      <c r="B591" s="170" t="s">
        <v>613</v>
      </c>
      <c r="C591" s="169" t="s">
        <v>200</v>
      </c>
      <c r="D591" s="232">
        <v>1</v>
      </c>
      <c r="E591" s="230">
        <v>1400818.5</v>
      </c>
      <c r="F591" s="230">
        <f t="shared" si="20"/>
        <v>1400818.5</v>
      </c>
      <c r="G591" s="233">
        <f>15*D591</f>
        <v>15</v>
      </c>
    </row>
    <row r="592" spans="1:7" ht="24" x14ac:dyDescent="0.25">
      <c r="A592" s="169" t="s">
        <v>313</v>
      </c>
      <c r="B592" s="170" t="s">
        <v>613</v>
      </c>
      <c r="C592" s="169" t="s">
        <v>252</v>
      </c>
      <c r="D592" s="232">
        <v>1</v>
      </c>
      <c r="E592" s="230">
        <v>287000</v>
      </c>
      <c r="F592" s="230">
        <f t="shared" si="20"/>
        <v>287000</v>
      </c>
      <c r="G592" s="233">
        <f>12*D592</f>
        <v>12</v>
      </c>
    </row>
    <row r="593" spans="1:7" ht="24" x14ac:dyDescent="0.25">
      <c r="A593" s="169" t="s">
        <v>313</v>
      </c>
      <c r="B593" s="170" t="s">
        <v>613</v>
      </c>
      <c r="C593" s="169" t="s">
        <v>158</v>
      </c>
      <c r="D593" s="232">
        <v>100</v>
      </c>
      <c r="E593" s="230">
        <v>186583.1</v>
      </c>
      <c r="F593" s="230">
        <f t="shared" si="20"/>
        <v>18658310</v>
      </c>
      <c r="G593" s="233">
        <f>5*D593</f>
        <v>500</v>
      </c>
    </row>
    <row r="594" spans="1:7" ht="24" x14ac:dyDescent="0.25">
      <c r="A594" s="169" t="s">
        <v>313</v>
      </c>
      <c r="B594" s="170" t="s">
        <v>613</v>
      </c>
      <c r="C594" s="169" t="s">
        <v>176</v>
      </c>
      <c r="D594" s="232">
        <v>1</v>
      </c>
      <c r="E594" s="230">
        <v>73219</v>
      </c>
      <c r="F594" s="230">
        <f t="shared" si="20"/>
        <v>73219</v>
      </c>
      <c r="G594" s="233">
        <f>30*D594</f>
        <v>30</v>
      </c>
    </row>
    <row r="595" spans="1:7" x14ac:dyDescent="0.25">
      <c r="A595" s="169" t="s">
        <v>313</v>
      </c>
      <c r="B595" s="170" t="s">
        <v>630</v>
      </c>
      <c r="C595" s="188" t="s">
        <v>225</v>
      </c>
      <c r="D595" s="232">
        <v>1</v>
      </c>
      <c r="E595" s="230">
        <v>730300</v>
      </c>
      <c r="F595" s="230">
        <f t="shared" si="20"/>
        <v>730300</v>
      </c>
      <c r="G595" s="233">
        <f>20*D595</f>
        <v>20</v>
      </c>
    </row>
    <row r="596" spans="1:7" ht="24" x14ac:dyDescent="0.25">
      <c r="A596" s="169" t="s">
        <v>313</v>
      </c>
      <c r="B596" s="170" t="s">
        <v>630</v>
      </c>
      <c r="C596" s="169" t="s">
        <v>200</v>
      </c>
      <c r="D596" s="232">
        <v>1</v>
      </c>
      <c r="E596" s="230">
        <v>1400818.5</v>
      </c>
      <c r="F596" s="230">
        <f t="shared" si="20"/>
        <v>1400818.5</v>
      </c>
      <c r="G596" s="233">
        <f>15*D596</f>
        <v>15</v>
      </c>
    </row>
    <row r="597" spans="1:7" x14ac:dyDescent="0.25">
      <c r="A597" s="169" t="s">
        <v>313</v>
      </c>
      <c r="B597" s="170" t="s">
        <v>631</v>
      </c>
      <c r="C597" s="188" t="s">
        <v>225</v>
      </c>
      <c r="D597" s="232">
        <v>1</v>
      </c>
      <c r="E597" s="230">
        <v>730300</v>
      </c>
      <c r="F597" s="230">
        <f t="shared" si="20"/>
        <v>730300</v>
      </c>
      <c r="G597" s="233">
        <f>20*D597</f>
        <v>20</v>
      </c>
    </row>
    <row r="598" spans="1:7" ht="24" x14ac:dyDescent="0.25">
      <c r="A598" s="169" t="s">
        <v>313</v>
      </c>
      <c r="B598" s="170" t="s">
        <v>631</v>
      </c>
      <c r="C598" s="169" t="s">
        <v>200</v>
      </c>
      <c r="D598" s="232">
        <v>1</v>
      </c>
      <c r="E598" s="230">
        <v>1400818.5</v>
      </c>
      <c r="F598" s="230">
        <f t="shared" si="20"/>
        <v>1400818.5</v>
      </c>
      <c r="G598" s="233">
        <f>15*D598</f>
        <v>15</v>
      </c>
    </row>
    <row r="599" spans="1:7" x14ac:dyDescent="0.25">
      <c r="A599" s="169" t="s">
        <v>313</v>
      </c>
      <c r="B599" s="170" t="s">
        <v>623</v>
      </c>
      <c r="C599" s="169" t="s">
        <v>38</v>
      </c>
      <c r="D599" s="232">
        <v>1</v>
      </c>
      <c r="E599" s="230">
        <v>88375.8</v>
      </c>
      <c r="F599" s="230">
        <v>88375.8</v>
      </c>
      <c r="G599" s="233">
        <v>6</v>
      </c>
    </row>
    <row r="600" spans="1:7" ht="24" x14ac:dyDescent="0.25">
      <c r="A600" s="169" t="s">
        <v>313</v>
      </c>
      <c r="B600" s="170" t="s">
        <v>623</v>
      </c>
      <c r="C600" s="169" t="s">
        <v>200</v>
      </c>
      <c r="D600" s="232">
        <v>1</v>
      </c>
      <c r="E600" s="230">
        <v>1400818.5</v>
      </c>
      <c r="F600" s="230">
        <f t="shared" ref="F600:F611" si="21">+E600*D600</f>
        <v>1400818.5</v>
      </c>
      <c r="G600" s="233">
        <f>15*D600</f>
        <v>15</v>
      </c>
    </row>
    <row r="601" spans="1:7" ht="36" x14ac:dyDescent="0.25">
      <c r="A601" s="169" t="s">
        <v>313</v>
      </c>
      <c r="B601" s="170" t="s">
        <v>628</v>
      </c>
      <c r="C601" s="169" t="s">
        <v>145</v>
      </c>
      <c r="D601" s="232">
        <v>1</v>
      </c>
      <c r="E601" s="230">
        <v>379606.5</v>
      </c>
      <c r="F601" s="230">
        <f t="shared" si="21"/>
        <v>379606.5</v>
      </c>
      <c r="G601" s="233">
        <f>53*D601</f>
        <v>53</v>
      </c>
    </row>
    <row r="602" spans="1:7" ht="24" x14ac:dyDescent="0.25">
      <c r="A602" s="169" t="s">
        <v>313</v>
      </c>
      <c r="B602" s="170" t="s">
        <v>628</v>
      </c>
      <c r="C602" s="169" t="s">
        <v>200</v>
      </c>
      <c r="D602" s="232">
        <v>1</v>
      </c>
      <c r="E602" s="230">
        <v>1400818.5</v>
      </c>
      <c r="F602" s="230">
        <f t="shared" si="21"/>
        <v>1400818.5</v>
      </c>
      <c r="G602" s="233">
        <f>15*D602</f>
        <v>15</v>
      </c>
    </row>
    <row r="603" spans="1:7" ht="24" x14ac:dyDescent="0.25">
      <c r="A603" s="169" t="s">
        <v>313</v>
      </c>
      <c r="B603" s="170" t="s">
        <v>628</v>
      </c>
      <c r="C603" s="169" t="s">
        <v>252</v>
      </c>
      <c r="D603" s="232">
        <v>1</v>
      </c>
      <c r="E603" s="230">
        <v>287000</v>
      </c>
      <c r="F603" s="230">
        <f t="shared" si="21"/>
        <v>287000</v>
      </c>
      <c r="G603" s="233">
        <f>12*D603</f>
        <v>12</v>
      </c>
    </row>
    <row r="604" spans="1:7" ht="24" x14ac:dyDescent="0.25">
      <c r="A604" s="169" t="s">
        <v>313</v>
      </c>
      <c r="B604" s="170" t="s">
        <v>637</v>
      </c>
      <c r="C604" s="169" t="s">
        <v>200</v>
      </c>
      <c r="D604" s="232">
        <v>1</v>
      </c>
      <c r="E604" s="230">
        <v>1400818.5</v>
      </c>
      <c r="F604" s="230">
        <f t="shared" si="21"/>
        <v>1400818.5</v>
      </c>
      <c r="G604" s="233">
        <f>15*D604</f>
        <v>15</v>
      </c>
    </row>
    <row r="605" spans="1:7" ht="36" x14ac:dyDescent="0.25">
      <c r="A605" s="169" t="s">
        <v>313</v>
      </c>
      <c r="B605" s="170" t="s">
        <v>619</v>
      </c>
      <c r="C605" s="169" t="s">
        <v>145</v>
      </c>
      <c r="D605" s="232">
        <v>1</v>
      </c>
      <c r="E605" s="230">
        <v>379606.5</v>
      </c>
      <c r="F605" s="230">
        <f t="shared" si="21"/>
        <v>379606.5</v>
      </c>
      <c r="G605" s="233">
        <f>53*D605</f>
        <v>53</v>
      </c>
    </row>
    <row r="606" spans="1:7" ht="24" x14ac:dyDescent="0.25">
      <c r="A606" s="169" t="s">
        <v>313</v>
      </c>
      <c r="B606" s="170" t="s">
        <v>619</v>
      </c>
      <c r="C606" s="188" t="s">
        <v>225</v>
      </c>
      <c r="D606" s="232">
        <v>1</v>
      </c>
      <c r="E606" s="230">
        <v>730300</v>
      </c>
      <c r="F606" s="230">
        <f t="shared" si="21"/>
        <v>730300</v>
      </c>
      <c r="G606" s="233">
        <f>20*D606</f>
        <v>20</v>
      </c>
    </row>
    <row r="607" spans="1:7" ht="24" x14ac:dyDescent="0.25">
      <c r="A607" s="169" t="s">
        <v>313</v>
      </c>
      <c r="B607" s="170" t="s">
        <v>619</v>
      </c>
      <c r="C607" s="169" t="s">
        <v>200</v>
      </c>
      <c r="D607" s="232">
        <v>1</v>
      </c>
      <c r="E607" s="230">
        <v>1400818.5</v>
      </c>
      <c r="F607" s="230">
        <f t="shared" si="21"/>
        <v>1400818.5</v>
      </c>
      <c r="G607" s="233">
        <f>15*D607</f>
        <v>15</v>
      </c>
    </row>
    <row r="608" spans="1:7" ht="24" x14ac:dyDescent="0.25">
      <c r="A608" s="169" t="s">
        <v>313</v>
      </c>
      <c r="B608" s="170" t="s">
        <v>619</v>
      </c>
      <c r="C608" s="169" t="s">
        <v>176</v>
      </c>
      <c r="D608" s="232">
        <v>1</v>
      </c>
      <c r="E608" s="230">
        <v>73219</v>
      </c>
      <c r="F608" s="230">
        <f t="shared" si="21"/>
        <v>73219</v>
      </c>
      <c r="G608" s="233">
        <f>30*D608</f>
        <v>30</v>
      </c>
    </row>
    <row r="609" spans="1:7" x14ac:dyDescent="0.25">
      <c r="A609" s="169" t="s">
        <v>313</v>
      </c>
      <c r="B609" s="170" t="s">
        <v>589</v>
      </c>
      <c r="C609" s="188" t="s">
        <v>225</v>
      </c>
      <c r="D609" s="232">
        <v>1</v>
      </c>
      <c r="E609" s="230">
        <v>730300</v>
      </c>
      <c r="F609" s="230">
        <f t="shared" si="21"/>
        <v>730300</v>
      </c>
      <c r="G609" s="233">
        <f>20*D609</f>
        <v>20</v>
      </c>
    </row>
    <row r="610" spans="1:7" ht="24" x14ac:dyDescent="0.25">
      <c r="A610" s="169" t="s">
        <v>313</v>
      </c>
      <c r="B610" s="170" t="s">
        <v>589</v>
      </c>
      <c r="C610" s="169" t="s">
        <v>200</v>
      </c>
      <c r="D610" s="232">
        <v>1</v>
      </c>
      <c r="E610" s="230">
        <v>1400818.5</v>
      </c>
      <c r="F610" s="230">
        <f t="shared" si="21"/>
        <v>1400818.5</v>
      </c>
      <c r="G610" s="233">
        <f>15*D610</f>
        <v>15</v>
      </c>
    </row>
    <row r="611" spans="1:7" ht="24" x14ac:dyDescent="0.25">
      <c r="A611" s="169" t="s">
        <v>313</v>
      </c>
      <c r="B611" s="170" t="s">
        <v>589</v>
      </c>
      <c r="C611" s="169" t="s">
        <v>176</v>
      </c>
      <c r="D611" s="232">
        <v>1</v>
      </c>
      <c r="E611" s="230">
        <v>73219</v>
      </c>
      <c r="F611" s="230">
        <f t="shared" si="21"/>
        <v>73219</v>
      </c>
      <c r="G611" s="233">
        <f>30*D611</f>
        <v>30</v>
      </c>
    </row>
    <row r="612" spans="1:7" x14ac:dyDescent="0.25">
      <c r="A612" s="169" t="s">
        <v>313</v>
      </c>
      <c r="B612" s="170" t="s">
        <v>72</v>
      </c>
      <c r="C612" s="169" t="s">
        <v>38</v>
      </c>
      <c r="D612" s="232">
        <v>1</v>
      </c>
      <c r="E612" s="230">
        <v>88375.8</v>
      </c>
      <c r="F612" s="230">
        <v>88375.8</v>
      </c>
      <c r="G612" s="233">
        <v>6</v>
      </c>
    </row>
    <row r="613" spans="1:7" x14ac:dyDescent="0.25">
      <c r="A613" s="169" t="s">
        <v>313</v>
      </c>
      <c r="B613" s="170" t="s">
        <v>72</v>
      </c>
      <c r="C613" s="169" t="s">
        <v>38</v>
      </c>
      <c r="D613" s="232">
        <v>1</v>
      </c>
      <c r="E613" s="230">
        <v>88375.8</v>
      </c>
      <c r="F613" s="230">
        <v>88375.8</v>
      </c>
      <c r="G613" s="233">
        <v>6</v>
      </c>
    </row>
    <row r="614" spans="1:7" x14ac:dyDescent="0.25">
      <c r="A614" s="169" t="s">
        <v>313</v>
      </c>
      <c r="B614" s="170" t="s">
        <v>72</v>
      </c>
      <c r="C614" s="188" t="s">
        <v>225</v>
      </c>
      <c r="D614" s="232">
        <v>1</v>
      </c>
      <c r="E614" s="230">
        <v>730300</v>
      </c>
      <c r="F614" s="230">
        <f t="shared" ref="F614:F633" si="22">+E614*D614</f>
        <v>730300</v>
      </c>
      <c r="G614" s="233">
        <f>20*D614</f>
        <v>20</v>
      </c>
    </row>
    <row r="615" spans="1:7" ht="24" x14ac:dyDescent="0.25">
      <c r="A615" s="169" t="s">
        <v>313</v>
      </c>
      <c r="B615" s="170" t="s">
        <v>72</v>
      </c>
      <c r="C615" s="169" t="s">
        <v>200</v>
      </c>
      <c r="D615" s="232">
        <v>1</v>
      </c>
      <c r="E615" s="230">
        <v>1400818.5</v>
      </c>
      <c r="F615" s="230">
        <f t="shared" si="22"/>
        <v>1400818.5</v>
      </c>
      <c r="G615" s="233">
        <f>15*D615</f>
        <v>15</v>
      </c>
    </row>
    <row r="616" spans="1:7" ht="24" x14ac:dyDescent="0.25">
      <c r="A616" s="169" t="s">
        <v>313</v>
      </c>
      <c r="B616" s="170" t="s">
        <v>72</v>
      </c>
      <c r="C616" s="169" t="s">
        <v>200</v>
      </c>
      <c r="D616" s="232">
        <v>1</v>
      </c>
      <c r="E616" s="230">
        <v>1400818.5</v>
      </c>
      <c r="F616" s="230">
        <f t="shared" si="22"/>
        <v>1400818.5</v>
      </c>
      <c r="G616" s="233">
        <f>15*D616</f>
        <v>15</v>
      </c>
    </row>
    <row r="617" spans="1:7" ht="24" x14ac:dyDescent="0.25">
      <c r="A617" s="169" t="s">
        <v>313</v>
      </c>
      <c r="B617" s="170" t="s">
        <v>72</v>
      </c>
      <c r="C617" s="169" t="s">
        <v>252</v>
      </c>
      <c r="D617" s="232">
        <v>1</v>
      </c>
      <c r="E617" s="230">
        <v>287000</v>
      </c>
      <c r="F617" s="230">
        <f t="shared" si="22"/>
        <v>287000</v>
      </c>
      <c r="G617" s="233">
        <f>12*D617</f>
        <v>12</v>
      </c>
    </row>
    <row r="618" spans="1:7" ht="24" x14ac:dyDescent="0.25">
      <c r="A618" s="169" t="s">
        <v>313</v>
      </c>
      <c r="B618" s="170" t="s">
        <v>72</v>
      </c>
      <c r="C618" s="169" t="s">
        <v>158</v>
      </c>
      <c r="D618" s="232">
        <v>50</v>
      </c>
      <c r="E618" s="230">
        <v>186583.1</v>
      </c>
      <c r="F618" s="230">
        <f t="shared" si="22"/>
        <v>9329155</v>
      </c>
      <c r="G618" s="233">
        <f>5*D618</f>
        <v>250</v>
      </c>
    </row>
    <row r="619" spans="1:7" ht="24" x14ac:dyDescent="0.25">
      <c r="A619" s="169" t="s">
        <v>313</v>
      </c>
      <c r="B619" s="170" t="s">
        <v>72</v>
      </c>
      <c r="C619" s="169" t="s">
        <v>176</v>
      </c>
      <c r="D619" s="232">
        <v>1</v>
      </c>
      <c r="E619" s="230">
        <v>73219</v>
      </c>
      <c r="F619" s="230">
        <f t="shared" si="22"/>
        <v>73219</v>
      </c>
      <c r="G619" s="233">
        <f>30*D619</f>
        <v>30</v>
      </c>
    </row>
    <row r="620" spans="1:7" x14ac:dyDescent="0.25">
      <c r="A620" s="169" t="s">
        <v>313</v>
      </c>
      <c r="B620" s="170" t="s">
        <v>298</v>
      </c>
      <c r="C620" s="188" t="s">
        <v>225</v>
      </c>
      <c r="D620" s="232">
        <v>1</v>
      </c>
      <c r="E620" s="230">
        <v>730300</v>
      </c>
      <c r="F620" s="230">
        <f t="shared" si="22"/>
        <v>730300</v>
      </c>
      <c r="G620" s="233">
        <f>20*D620</f>
        <v>20</v>
      </c>
    </row>
    <row r="621" spans="1:7" ht="24" x14ac:dyDescent="0.25">
      <c r="A621" s="188" t="s">
        <v>313</v>
      </c>
      <c r="B621" s="188" t="s">
        <v>298</v>
      </c>
      <c r="C621" s="188" t="s">
        <v>200</v>
      </c>
      <c r="D621" s="233">
        <v>2</v>
      </c>
      <c r="E621" s="230">
        <v>1400818.5</v>
      </c>
      <c r="F621" s="230">
        <f t="shared" si="22"/>
        <v>2801637</v>
      </c>
      <c r="G621" s="233">
        <v>31</v>
      </c>
    </row>
    <row r="622" spans="1:7" ht="24" x14ac:dyDescent="0.25">
      <c r="A622" s="169" t="s">
        <v>313</v>
      </c>
      <c r="B622" s="170" t="s">
        <v>298</v>
      </c>
      <c r="C622" s="169" t="s">
        <v>252</v>
      </c>
      <c r="D622" s="232">
        <v>1</v>
      </c>
      <c r="E622" s="230">
        <v>287000</v>
      </c>
      <c r="F622" s="230">
        <f t="shared" si="22"/>
        <v>287000</v>
      </c>
      <c r="G622" s="233">
        <f>12*D622</f>
        <v>12</v>
      </c>
    </row>
    <row r="623" spans="1:7" ht="24" x14ac:dyDescent="0.25">
      <c r="A623" s="169" t="s">
        <v>313</v>
      </c>
      <c r="B623" s="170" t="s">
        <v>298</v>
      </c>
      <c r="C623" s="169" t="s">
        <v>158</v>
      </c>
      <c r="D623" s="232">
        <v>75</v>
      </c>
      <c r="E623" s="230">
        <v>186583.1</v>
      </c>
      <c r="F623" s="230">
        <f t="shared" si="22"/>
        <v>13993732.5</v>
      </c>
      <c r="G623" s="233">
        <f>5*D623</f>
        <v>375</v>
      </c>
    </row>
    <row r="624" spans="1:7" ht="24" x14ac:dyDescent="0.25">
      <c r="A624" s="169" t="s">
        <v>313</v>
      </c>
      <c r="B624" s="170" t="s">
        <v>620</v>
      </c>
      <c r="C624" s="188" t="s">
        <v>225</v>
      </c>
      <c r="D624" s="232">
        <v>1</v>
      </c>
      <c r="E624" s="230">
        <v>730300</v>
      </c>
      <c r="F624" s="230">
        <f t="shared" si="22"/>
        <v>730300</v>
      </c>
      <c r="G624" s="233">
        <f>20*D624</f>
        <v>20</v>
      </c>
    </row>
    <row r="625" spans="1:7" ht="24" x14ac:dyDescent="0.25">
      <c r="A625" s="169" t="s">
        <v>313</v>
      </c>
      <c r="B625" s="170" t="s">
        <v>620</v>
      </c>
      <c r="C625" s="169" t="s">
        <v>200</v>
      </c>
      <c r="D625" s="232">
        <v>1</v>
      </c>
      <c r="E625" s="230">
        <v>1400818.5</v>
      </c>
      <c r="F625" s="230">
        <f t="shared" si="22"/>
        <v>1400818.5</v>
      </c>
      <c r="G625" s="233">
        <f>15*D625</f>
        <v>15</v>
      </c>
    </row>
    <row r="626" spans="1:7" ht="24" x14ac:dyDescent="0.25">
      <c r="A626" s="169" t="s">
        <v>313</v>
      </c>
      <c r="B626" s="170" t="s">
        <v>620</v>
      </c>
      <c r="C626" s="169" t="s">
        <v>252</v>
      </c>
      <c r="D626" s="232">
        <v>1</v>
      </c>
      <c r="E626" s="230">
        <v>287000</v>
      </c>
      <c r="F626" s="230">
        <f t="shared" si="22"/>
        <v>287000</v>
      </c>
      <c r="G626" s="233">
        <f>12*D626</f>
        <v>12</v>
      </c>
    </row>
    <row r="627" spans="1:7" ht="24" x14ac:dyDescent="0.25">
      <c r="A627" s="169" t="s">
        <v>313</v>
      </c>
      <c r="B627" s="170" t="s">
        <v>620</v>
      </c>
      <c r="C627" s="169" t="s">
        <v>176</v>
      </c>
      <c r="D627" s="232">
        <v>1</v>
      </c>
      <c r="E627" s="230">
        <v>73219</v>
      </c>
      <c r="F627" s="230">
        <f t="shared" si="22"/>
        <v>73219</v>
      </c>
      <c r="G627" s="233">
        <f>30*D627</f>
        <v>30</v>
      </c>
    </row>
    <row r="628" spans="1:7" ht="24" x14ac:dyDescent="0.25">
      <c r="A628" s="169" t="s">
        <v>313</v>
      </c>
      <c r="B628" s="170" t="s">
        <v>611</v>
      </c>
      <c r="C628" s="169" t="s">
        <v>158</v>
      </c>
      <c r="D628" s="232">
        <v>25</v>
      </c>
      <c r="E628" s="230">
        <v>186583.1</v>
      </c>
      <c r="F628" s="230">
        <f t="shared" si="22"/>
        <v>4664577.5</v>
      </c>
      <c r="G628" s="233">
        <f>5*D628</f>
        <v>125</v>
      </c>
    </row>
    <row r="629" spans="1:7" ht="36" x14ac:dyDescent="0.25">
      <c r="A629" s="169" t="s">
        <v>313</v>
      </c>
      <c r="B629" s="170" t="s">
        <v>313</v>
      </c>
      <c r="C629" s="169" t="s">
        <v>145</v>
      </c>
      <c r="D629" s="232">
        <v>1</v>
      </c>
      <c r="E629" s="230">
        <v>379606.5</v>
      </c>
      <c r="F629" s="230">
        <f t="shared" si="22"/>
        <v>379606.5</v>
      </c>
      <c r="G629" s="233">
        <f>53*D629</f>
        <v>53</v>
      </c>
    </row>
    <row r="630" spans="1:7" x14ac:dyDescent="0.25">
      <c r="A630" s="169" t="s">
        <v>313</v>
      </c>
      <c r="B630" s="170" t="s">
        <v>313</v>
      </c>
      <c r="C630" s="188" t="s">
        <v>225</v>
      </c>
      <c r="D630" s="232">
        <v>1</v>
      </c>
      <c r="E630" s="230">
        <v>730300</v>
      </c>
      <c r="F630" s="230">
        <f t="shared" si="22"/>
        <v>730300</v>
      </c>
      <c r="G630" s="233">
        <f>20*D630</f>
        <v>20</v>
      </c>
    </row>
    <row r="631" spans="1:7" ht="24" x14ac:dyDescent="0.25">
      <c r="A631" s="169" t="s">
        <v>313</v>
      </c>
      <c r="B631" s="170" t="s">
        <v>313</v>
      </c>
      <c r="C631" s="169" t="s">
        <v>200</v>
      </c>
      <c r="D631" s="232">
        <v>1</v>
      </c>
      <c r="E631" s="230">
        <v>1400818.5</v>
      </c>
      <c r="F631" s="230">
        <f t="shared" si="22"/>
        <v>1400818.5</v>
      </c>
      <c r="G631" s="233">
        <f>15*D631</f>
        <v>15</v>
      </c>
    </row>
    <row r="632" spans="1:7" x14ac:dyDescent="0.25">
      <c r="A632" s="169" t="s">
        <v>313</v>
      </c>
      <c r="B632" s="170" t="s">
        <v>44</v>
      </c>
      <c r="C632" s="188" t="s">
        <v>225</v>
      </c>
      <c r="D632" s="232">
        <v>1</v>
      </c>
      <c r="E632" s="230">
        <v>730300</v>
      </c>
      <c r="F632" s="230">
        <f t="shared" si="22"/>
        <v>730300</v>
      </c>
      <c r="G632" s="233">
        <f>20*D632</f>
        <v>20</v>
      </c>
    </row>
    <row r="633" spans="1:7" ht="24" x14ac:dyDescent="0.25">
      <c r="A633" s="169" t="s">
        <v>313</v>
      </c>
      <c r="B633" s="170" t="s">
        <v>44</v>
      </c>
      <c r="C633" s="169" t="s">
        <v>200</v>
      </c>
      <c r="D633" s="232">
        <v>1</v>
      </c>
      <c r="E633" s="230">
        <v>1400818.5</v>
      </c>
      <c r="F633" s="230">
        <f t="shared" si="22"/>
        <v>1400818.5</v>
      </c>
      <c r="G633" s="233">
        <f>15*D633</f>
        <v>15</v>
      </c>
    </row>
    <row r="634" spans="1:7" x14ac:dyDescent="0.25">
      <c r="A634" s="169" t="s">
        <v>313</v>
      </c>
      <c r="B634" s="170" t="s">
        <v>625</v>
      </c>
      <c r="C634" s="169" t="s">
        <v>38</v>
      </c>
      <c r="D634" s="232">
        <v>1</v>
      </c>
      <c r="E634" s="230">
        <v>88375.8</v>
      </c>
      <c r="F634" s="230">
        <v>88375.8</v>
      </c>
      <c r="G634" s="233">
        <v>6</v>
      </c>
    </row>
    <row r="635" spans="1:7" x14ac:dyDescent="0.25">
      <c r="A635" s="169" t="s">
        <v>313</v>
      </c>
      <c r="B635" s="170" t="s">
        <v>625</v>
      </c>
      <c r="C635" s="188" t="s">
        <v>225</v>
      </c>
      <c r="D635" s="232">
        <v>1</v>
      </c>
      <c r="E635" s="230">
        <v>730300</v>
      </c>
      <c r="F635" s="230">
        <f t="shared" ref="F635:F654" si="23">+E635*D635</f>
        <v>730300</v>
      </c>
      <c r="G635" s="233">
        <f>20*D635</f>
        <v>20</v>
      </c>
    </row>
    <row r="636" spans="1:7" ht="24" x14ac:dyDescent="0.25">
      <c r="A636" s="169" t="s">
        <v>313</v>
      </c>
      <c r="B636" s="170" t="s">
        <v>625</v>
      </c>
      <c r="C636" s="169" t="s">
        <v>200</v>
      </c>
      <c r="D636" s="232">
        <v>1</v>
      </c>
      <c r="E636" s="230">
        <v>1400818.5</v>
      </c>
      <c r="F636" s="230">
        <f t="shared" si="23"/>
        <v>1400818.5</v>
      </c>
      <c r="G636" s="233">
        <f>15*D636</f>
        <v>15</v>
      </c>
    </row>
    <row r="637" spans="1:7" x14ac:dyDescent="0.25">
      <c r="A637" s="188" t="s">
        <v>4</v>
      </c>
      <c r="B637" s="188" t="s">
        <v>5</v>
      </c>
      <c r="C637" s="188" t="s">
        <v>17</v>
      </c>
      <c r="D637" s="233">
        <v>5</v>
      </c>
      <c r="E637" s="230">
        <v>1912000</v>
      </c>
      <c r="F637" s="230">
        <f t="shared" si="23"/>
        <v>9560000</v>
      </c>
      <c r="G637" s="233">
        <v>500</v>
      </c>
    </row>
    <row r="638" spans="1:7" x14ac:dyDescent="0.25">
      <c r="A638" s="188" t="s">
        <v>4</v>
      </c>
      <c r="B638" s="188" t="s">
        <v>5</v>
      </c>
      <c r="C638" s="188" t="s">
        <v>33</v>
      </c>
      <c r="D638" s="233">
        <v>2</v>
      </c>
      <c r="E638" s="230">
        <v>153650</v>
      </c>
      <c r="F638" s="230">
        <f t="shared" si="23"/>
        <v>307300</v>
      </c>
      <c r="G638" s="233">
        <v>50</v>
      </c>
    </row>
    <row r="639" spans="1:7" x14ac:dyDescent="0.25">
      <c r="A639" s="169" t="s">
        <v>4</v>
      </c>
      <c r="B639" s="170" t="s">
        <v>141</v>
      </c>
      <c r="C639" s="169" t="s">
        <v>17</v>
      </c>
      <c r="D639" s="232">
        <v>1</v>
      </c>
      <c r="E639" s="230">
        <v>1912000</v>
      </c>
      <c r="F639" s="230">
        <f t="shared" si="23"/>
        <v>1912000</v>
      </c>
      <c r="G639" s="233">
        <v>100</v>
      </c>
    </row>
    <row r="640" spans="1:7" x14ac:dyDescent="0.25">
      <c r="A640" s="169" t="s">
        <v>4</v>
      </c>
      <c r="B640" s="170" t="s">
        <v>141</v>
      </c>
      <c r="C640" s="169" t="s">
        <v>33</v>
      </c>
      <c r="D640" s="232">
        <v>1</v>
      </c>
      <c r="E640" s="230">
        <v>153650</v>
      </c>
      <c r="F640" s="230">
        <f t="shared" si="23"/>
        <v>153650</v>
      </c>
      <c r="G640" s="233">
        <f>25*D640</f>
        <v>25</v>
      </c>
    </row>
    <row r="641" spans="1:7" x14ac:dyDescent="0.25">
      <c r="A641" s="169" t="s">
        <v>4</v>
      </c>
      <c r="B641" s="170" t="s">
        <v>141</v>
      </c>
      <c r="C641" s="169" t="s">
        <v>225</v>
      </c>
      <c r="D641" s="232">
        <v>1</v>
      </c>
      <c r="E641" s="230">
        <v>730300</v>
      </c>
      <c r="F641" s="230">
        <f t="shared" si="23"/>
        <v>730300</v>
      </c>
      <c r="G641" s="233">
        <f>20*D641</f>
        <v>20</v>
      </c>
    </row>
    <row r="642" spans="1:7" ht="24" x14ac:dyDescent="0.25">
      <c r="A642" s="188" t="s">
        <v>4</v>
      </c>
      <c r="B642" s="188" t="s">
        <v>199</v>
      </c>
      <c r="C642" s="188" t="s">
        <v>189</v>
      </c>
      <c r="D642" s="233">
        <v>3</v>
      </c>
      <c r="E642" s="230">
        <v>189750.8</v>
      </c>
      <c r="F642" s="230">
        <f t="shared" si="23"/>
        <v>569252.39999999991</v>
      </c>
      <c r="G642" s="233">
        <v>80</v>
      </c>
    </row>
    <row r="643" spans="1:7" ht="24" x14ac:dyDescent="0.25">
      <c r="A643" s="188" t="s">
        <v>4</v>
      </c>
      <c r="B643" s="188" t="s">
        <v>199</v>
      </c>
      <c r="C643" s="188" t="s">
        <v>189</v>
      </c>
      <c r="D643" s="233">
        <v>3</v>
      </c>
      <c r="E643" s="230">
        <v>189750.8</v>
      </c>
      <c r="F643" s="230">
        <f t="shared" si="23"/>
        <v>569252.39999999991</v>
      </c>
      <c r="G643" s="233">
        <v>80</v>
      </c>
    </row>
    <row r="644" spans="1:7" ht="24" x14ac:dyDescent="0.25">
      <c r="A644" s="188" t="s">
        <v>37</v>
      </c>
      <c r="B644" s="188" t="s">
        <v>69</v>
      </c>
      <c r="C644" s="188" t="s">
        <v>200</v>
      </c>
      <c r="D644" s="233">
        <v>2</v>
      </c>
      <c r="E644" s="230">
        <v>1400818.5</v>
      </c>
      <c r="F644" s="230">
        <f t="shared" si="23"/>
        <v>2801637</v>
      </c>
      <c r="G644" s="233">
        <v>31</v>
      </c>
    </row>
    <row r="645" spans="1:7" ht="24" x14ac:dyDescent="0.25">
      <c r="A645" s="169" t="s">
        <v>37</v>
      </c>
      <c r="B645" s="169" t="s">
        <v>69</v>
      </c>
      <c r="C645" s="169" t="s">
        <v>252</v>
      </c>
      <c r="D645" s="232">
        <v>1</v>
      </c>
      <c r="E645" s="230">
        <v>287000</v>
      </c>
      <c r="F645" s="230">
        <f t="shared" si="23"/>
        <v>287000</v>
      </c>
      <c r="G645" s="233">
        <f>12*D645</f>
        <v>12</v>
      </c>
    </row>
    <row r="646" spans="1:7" x14ac:dyDescent="0.25">
      <c r="A646" s="169" t="s">
        <v>37</v>
      </c>
      <c r="B646" s="169" t="s">
        <v>665</v>
      </c>
      <c r="C646" s="169" t="s">
        <v>33</v>
      </c>
      <c r="D646" s="232">
        <v>1</v>
      </c>
      <c r="E646" s="230">
        <v>153650</v>
      </c>
      <c r="F646" s="230">
        <f t="shared" si="23"/>
        <v>153650</v>
      </c>
      <c r="G646" s="233">
        <f>25*D646</f>
        <v>25</v>
      </c>
    </row>
    <row r="647" spans="1:7" x14ac:dyDescent="0.25">
      <c r="A647" s="169" t="s">
        <v>37</v>
      </c>
      <c r="B647" s="169" t="s">
        <v>665</v>
      </c>
      <c r="C647" s="169" t="s">
        <v>225</v>
      </c>
      <c r="D647" s="232">
        <v>1</v>
      </c>
      <c r="E647" s="230">
        <v>730300</v>
      </c>
      <c r="F647" s="230">
        <f t="shared" si="23"/>
        <v>730300</v>
      </c>
      <c r="G647" s="233">
        <f>20*D647</f>
        <v>20</v>
      </c>
    </row>
    <row r="648" spans="1:7" ht="24" x14ac:dyDescent="0.25">
      <c r="A648" s="169" t="s">
        <v>37</v>
      </c>
      <c r="B648" s="169" t="s">
        <v>665</v>
      </c>
      <c r="C648" s="169" t="s">
        <v>200</v>
      </c>
      <c r="D648" s="232">
        <v>1</v>
      </c>
      <c r="E648" s="230">
        <v>1400818.5</v>
      </c>
      <c r="F648" s="230">
        <f t="shared" si="23"/>
        <v>1400818.5</v>
      </c>
      <c r="G648" s="233">
        <f>15*D648</f>
        <v>15</v>
      </c>
    </row>
    <row r="649" spans="1:7" ht="24" x14ac:dyDescent="0.25">
      <c r="A649" s="169" t="s">
        <v>37</v>
      </c>
      <c r="B649" s="169" t="s">
        <v>665</v>
      </c>
      <c r="C649" s="169" t="s">
        <v>252</v>
      </c>
      <c r="D649" s="232">
        <v>1</v>
      </c>
      <c r="E649" s="230">
        <v>287000</v>
      </c>
      <c r="F649" s="230">
        <f t="shared" si="23"/>
        <v>287000</v>
      </c>
      <c r="G649" s="233">
        <f>12*D649</f>
        <v>12</v>
      </c>
    </row>
    <row r="650" spans="1:7" ht="24" x14ac:dyDescent="0.25">
      <c r="A650" s="169" t="s">
        <v>37</v>
      </c>
      <c r="B650" s="169" t="s">
        <v>665</v>
      </c>
      <c r="C650" s="169" t="s">
        <v>158</v>
      </c>
      <c r="D650" s="232">
        <v>25</v>
      </c>
      <c r="E650" s="230">
        <v>186583.1</v>
      </c>
      <c r="F650" s="230">
        <f t="shared" si="23"/>
        <v>4664577.5</v>
      </c>
      <c r="G650" s="233">
        <f>5*D650</f>
        <v>125</v>
      </c>
    </row>
    <row r="651" spans="1:7" ht="24" x14ac:dyDescent="0.25">
      <c r="A651" s="169" t="s">
        <v>37</v>
      </c>
      <c r="B651" s="169" t="s">
        <v>665</v>
      </c>
      <c r="C651" s="169" t="s">
        <v>176</v>
      </c>
      <c r="D651" s="232">
        <v>1</v>
      </c>
      <c r="E651" s="230">
        <v>73219</v>
      </c>
      <c r="F651" s="230">
        <f t="shared" si="23"/>
        <v>73219</v>
      </c>
      <c r="G651" s="234">
        <f>30*D651</f>
        <v>30</v>
      </c>
    </row>
    <row r="652" spans="1:7" x14ac:dyDescent="0.25">
      <c r="A652" s="169" t="s">
        <v>37</v>
      </c>
      <c r="B652" s="169" t="s">
        <v>673</v>
      </c>
      <c r="C652" s="169" t="s">
        <v>33</v>
      </c>
      <c r="D652" s="232">
        <v>1</v>
      </c>
      <c r="E652" s="230">
        <v>153650</v>
      </c>
      <c r="F652" s="230">
        <f t="shared" si="23"/>
        <v>153650</v>
      </c>
      <c r="G652" s="233">
        <f>25*D652</f>
        <v>25</v>
      </c>
    </row>
    <row r="653" spans="1:7" ht="24" x14ac:dyDescent="0.25">
      <c r="A653" s="169" t="s">
        <v>37</v>
      </c>
      <c r="B653" s="169" t="s">
        <v>674</v>
      </c>
      <c r="C653" s="169" t="s">
        <v>176</v>
      </c>
      <c r="D653" s="232">
        <v>1</v>
      </c>
      <c r="E653" s="230">
        <v>73219</v>
      </c>
      <c r="F653" s="230">
        <f t="shared" si="23"/>
        <v>73219</v>
      </c>
      <c r="G653" s="234">
        <f>30*D653</f>
        <v>30</v>
      </c>
    </row>
    <row r="654" spans="1:7" x14ac:dyDescent="0.25">
      <c r="A654" s="169" t="s">
        <v>37</v>
      </c>
      <c r="B654" s="169" t="s">
        <v>68</v>
      </c>
      <c r="C654" s="169" t="s">
        <v>33</v>
      </c>
      <c r="D654" s="232">
        <v>1</v>
      </c>
      <c r="E654" s="230">
        <v>153650</v>
      </c>
      <c r="F654" s="230">
        <f t="shared" si="23"/>
        <v>153650</v>
      </c>
      <c r="G654" s="233">
        <f>25*D654</f>
        <v>25</v>
      </c>
    </row>
    <row r="655" spans="1:7" x14ac:dyDescent="0.25">
      <c r="A655" s="169" t="s">
        <v>37</v>
      </c>
      <c r="B655" s="169" t="s">
        <v>68</v>
      </c>
      <c r="C655" s="169" t="s">
        <v>38</v>
      </c>
      <c r="D655" s="232">
        <v>1</v>
      </c>
      <c r="E655" s="230">
        <v>88375.8</v>
      </c>
      <c r="F655" s="230">
        <v>88375.8</v>
      </c>
      <c r="G655" s="232">
        <v>6</v>
      </c>
    </row>
    <row r="656" spans="1:7" ht="36" x14ac:dyDescent="0.25">
      <c r="A656" s="169" t="s">
        <v>37</v>
      </c>
      <c r="B656" s="169" t="s">
        <v>68</v>
      </c>
      <c r="C656" s="169" t="s">
        <v>145</v>
      </c>
      <c r="D656" s="232">
        <v>1</v>
      </c>
      <c r="E656" s="230">
        <v>379606.5</v>
      </c>
      <c r="F656" s="230">
        <f t="shared" ref="F656:F661" si="24">+E656*D656</f>
        <v>379606.5</v>
      </c>
      <c r="G656" s="233">
        <f>53*D656</f>
        <v>53</v>
      </c>
    </row>
    <row r="657" spans="1:7" x14ac:dyDescent="0.25">
      <c r="A657" s="169" t="s">
        <v>37</v>
      </c>
      <c r="B657" s="169" t="s">
        <v>68</v>
      </c>
      <c r="C657" s="169" t="s">
        <v>225</v>
      </c>
      <c r="D657" s="232">
        <v>1</v>
      </c>
      <c r="E657" s="230">
        <v>730300</v>
      </c>
      <c r="F657" s="230">
        <f t="shared" si="24"/>
        <v>730300</v>
      </c>
      <c r="G657" s="233">
        <f>20*D657</f>
        <v>20</v>
      </c>
    </row>
    <row r="658" spans="1:7" ht="24" x14ac:dyDescent="0.25">
      <c r="A658" s="169" t="s">
        <v>37</v>
      </c>
      <c r="B658" s="169" t="s">
        <v>68</v>
      </c>
      <c r="C658" s="169" t="s">
        <v>200</v>
      </c>
      <c r="D658" s="232">
        <v>1</v>
      </c>
      <c r="E658" s="230">
        <v>1400818.5</v>
      </c>
      <c r="F658" s="230">
        <f t="shared" si="24"/>
        <v>1400818.5</v>
      </c>
      <c r="G658" s="233">
        <f>15*D658</f>
        <v>15</v>
      </c>
    </row>
    <row r="659" spans="1:7" ht="24" x14ac:dyDescent="0.25">
      <c r="A659" s="169" t="s">
        <v>37</v>
      </c>
      <c r="B659" s="169" t="s">
        <v>68</v>
      </c>
      <c r="C659" s="169" t="s">
        <v>252</v>
      </c>
      <c r="D659" s="232">
        <v>1</v>
      </c>
      <c r="E659" s="230">
        <v>287000</v>
      </c>
      <c r="F659" s="230">
        <f t="shared" si="24"/>
        <v>287000</v>
      </c>
      <c r="G659" s="233">
        <f>12*D659</f>
        <v>12</v>
      </c>
    </row>
    <row r="660" spans="1:7" ht="24" x14ac:dyDescent="0.25">
      <c r="A660" s="169" t="s">
        <v>37</v>
      </c>
      <c r="B660" s="169" t="s">
        <v>68</v>
      </c>
      <c r="C660" s="169" t="s">
        <v>158</v>
      </c>
      <c r="D660" s="232">
        <v>25</v>
      </c>
      <c r="E660" s="230">
        <v>186583.1</v>
      </c>
      <c r="F660" s="230">
        <f t="shared" si="24"/>
        <v>4664577.5</v>
      </c>
      <c r="G660" s="233">
        <f>5*D660</f>
        <v>125</v>
      </c>
    </row>
    <row r="661" spans="1:7" x14ac:dyDescent="0.25">
      <c r="A661" s="169" t="s">
        <v>37</v>
      </c>
      <c r="B661" s="169" t="s">
        <v>679</v>
      </c>
      <c r="C661" s="169" t="s">
        <v>33</v>
      </c>
      <c r="D661" s="232">
        <v>1</v>
      </c>
      <c r="E661" s="230">
        <v>153650</v>
      </c>
      <c r="F661" s="230">
        <f t="shared" si="24"/>
        <v>153650</v>
      </c>
      <c r="G661" s="233">
        <f>25*D661</f>
        <v>25</v>
      </c>
    </row>
    <row r="662" spans="1:7" x14ac:dyDescent="0.25">
      <c r="A662" s="169" t="s">
        <v>37</v>
      </c>
      <c r="B662" s="169" t="s">
        <v>679</v>
      </c>
      <c r="C662" s="169" t="s">
        <v>38</v>
      </c>
      <c r="D662" s="232">
        <v>1</v>
      </c>
      <c r="E662" s="230">
        <v>88375.8</v>
      </c>
      <c r="F662" s="230">
        <v>88375.8</v>
      </c>
      <c r="G662" s="232">
        <v>6</v>
      </c>
    </row>
    <row r="663" spans="1:7" ht="36" x14ac:dyDescent="0.25">
      <c r="A663" s="169" t="s">
        <v>37</v>
      </c>
      <c r="B663" s="169" t="s">
        <v>679</v>
      </c>
      <c r="C663" s="169" t="s">
        <v>145</v>
      </c>
      <c r="D663" s="232">
        <v>1</v>
      </c>
      <c r="E663" s="230">
        <v>379606.5</v>
      </c>
      <c r="F663" s="230">
        <f t="shared" ref="F663:F668" si="25">+E663*D663</f>
        <v>379606.5</v>
      </c>
      <c r="G663" s="233">
        <f>53*D663</f>
        <v>53</v>
      </c>
    </row>
    <row r="664" spans="1:7" x14ac:dyDescent="0.25">
      <c r="A664" s="169" t="s">
        <v>37</v>
      </c>
      <c r="B664" s="169" t="s">
        <v>679</v>
      </c>
      <c r="C664" s="169" t="s">
        <v>225</v>
      </c>
      <c r="D664" s="232">
        <v>1</v>
      </c>
      <c r="E664" s="230">
        <v>730300</v>
      </c>
      <c r="F664" s="230">
        <f t="shared" si="25"/>
        <v>730300</v>
      </c>
      <c r="G664" s="233">
        <f>20*D664</f>
        <v>20</v>
      </c>
    </row>
    <row r="665" spans="1:7" ht="24" x14ac:dyDescent="0.25">
      <c r="A665" s="169" t="s">
        <v>37</v>
      </c>
      <c r="B665" s="169" t="s">
        <v>679</v>
      </c>
      <c r="C665" s="169" t="s">
        <v>200</v>
      </c>
      <c r="D665" s="232">
        <v>1</v>
      </c>
      <c r="E665" s="230">
        <v>1400818.5</v>
      </c>
      <c r="F665" s="230">
        <f t="shared" si="25"/>
        <v>1400818.5</v>
      </c>
      <c r="G665" s="233">
        <f>15*D665</f>
        <v>15</v>
      </c>
    </row>
    <row r="666" spans="1:7" ht="24" x14ac:dyDescent="0.25">
      <c r="A666" s="169" t="s">
        <v>37</v>
      </c>
      <c r="B666" s="169" t="s">
        <v>679</v>
      </c>
      <c r="C666" s="169" t="s">
        <v>252</v>
      </c>
      <c r="D666" s="232">
        <v>1</v>
      </c>
      <c r="E666" s="230">
        <v>287000</v>
      </c>
      <c r="F666" s="230">
        <f t="shared" si="25"/>
        <v>287000</v>
      </c>
      <c r="G666" s="233">
        <f>12*D666</f>
        <v>12</v>
      </c>
    </row>
    <row r="667" spans="1:7" ht="24" x14ac:dyDescent="0.25">
      <c r="A667" s="169" t="s">
        <v>37</v>
      </c>
      <c r="B667" s="169" t="s">
        <v>679</v>
      </c>
      <c r="C667" s="169" t="s">
        <v>158</v>
      </c>
      <c r="D667" s="232">
        <v>25</v>
      </c>
      <c r="E667" s="230">
        <v>186583.1</v>
      </c>
      <c r="F667" s="230">
        <f t="shared" si="25"/>
        <v>4664577.5</v>
      </c>
      <c r="G667" s="233">
        <f>5*D667</f>
        <v>125</v>
      </c>
    </row>
    <row r="668" spans="1:7" ht="24" x14ac:dyDescent="0.25">
      <c r="A668" s="169" t="s">
        <v>37</v>
      </c>
      <c r="B668" s="169" t="s">
        <v>679</v>
      </c>
      <c r="C668" s="169" t="s">
        <v>176</v>
      </c>
      <c r="D668" s="232">
        <v>1</v>
      </c>
      <c r="E668" s="230">
        <v>73219</v>
      </c>
      <c r="F668" s="230">
        <f t="shared" si="25"/>
        <v>73219</v>
      </c>
      <c r="G668" s="234">
        <f>30*D668</f>
        <v>30</v>
      </c>
    </row>
    <row r="669" spans="1:7" x14ac:dyDescent="0.25">
      <c r="A669" s="169" t="s">
        <v>37</v>
      </c>
      <c r="B669" s="169" t="s">
        <v>70</v>
      </c>
      <c r="C669" s="169" t="s">
        <v>38</v>
      </c>
      <c r="D669" s="232">
        <v>1</v>
      </c>
      <c r="E669" s="230">
        <v>88375.8</v>
      </c>
      <c r="F669" s="230">
        <v>88375.8</v>
      </c>
      <c r="G669" s="232">
        <v>6</v>
      </c>
    </row>
    <row r="670" spans="1:7" x14ac:dyDescent="0.25">
      <c r="A670" s="188" t="s">
        <v>37</v>
      </c>
      <c r="B670" s="188" t="s">
        <v>70</v>
      </c>
      <c r="C670" s="188" t="s">
        <v>38</v>
      </c>
      <c r="D670" s="233">
        <v>3</v>
      </c>
      <c r="E670" s="230">
        <v>88375.8</v>
      </c>
      <c r="F670" s="230">
        <f t="shared" ref="F670:F685" si="26">+E670*D670</f>
        <v>265127.40000000002</v>
      </c>
      <c r="G670" s="232">
        <v>30</v>
      </c>
    </row>
    <row r="671" spans="1:7" x14ac:dyDescent="0.25">
      <c r="A671" s="188" t="s">
        <v>37</v>
      </c>
      <c r="B671" s="188" t="s">
        <v>70</v>
      </c>
      <c r="C671" s="188" t="s">
        <v>38</v>
      </c>
      <c r="D671" s="233">
        <v>3</v>
      </c>
      <c r="E671" s="230">
        <v>88375.8</v>
      </c>
      <c r="F671" s="230">
        <f t="shared" si="26"/>
        <v>265127.40000000002</v>
      </c>
      <c r="G671" s="232">
        <v>25</v>
      </c>
    </row>
    <row r="672" spans="1:7" ht="24" x14ac:dyDescent="0.25">
      <c r="A672" s="169" t="s">
        <v>37</v>
      </c>
      <c r="B672" s="169" t="s">
        <v>70</v>
      </c>
      <c r="C672" s="169" t="s">
        <v>200</v>
      </c>
      <c r="D672" s="232">
        <v>1</v>
      </c>
      <c r="E672" s="230">
        <v>1400818.5</v>
      </c>
      <c r="F672" s="230">
        <f t="shared" si="26"/>
        <v>1400818.5</v>
      </c>
      <c r="G672" s="233">
        <f>15*D672</f>
        <v>15</v>
      </c>
    </row>
    <row r="673" spans="1:7" ht="24" x14ac:dyDescent="0.25">
      <c r="A673" s="188" t="s">
        <v>37</v>
      </c>
      <c r="B673" s="188" t="s">
        <v>70</v>
      </c>
      <c r="C673" s="188" t="s">
        <v>200</v>
      </c>
      <c r="D673" s="233">
        <v>2</v>
      </c>
      <c r="E673" s="230">
        <v>1400818.5</v>
      </c>
      <c r="F673" s="230">
        <f t="shared" si="26"/>
        <v>2801637</v>
      </c>
      <c r="G673" s="233">
        <v>31</v>
      </c>
    </row>
    <row r="674" spans="1:7" ht="24" x14ac:dyDescent="0.25">
      <c r="A674" s="169" t="s">
        <v>37</v>
      </c>
      <c r="B674" s="169" t="s">
        <v>70</v>
      </c>
      <c r="C674" s="169" t="s">
        <v>252</v>
      </c>
      <c r="D674" s="232">
        <v>1</v>
      </c>
      <c r="E674" s="230">
        <v>287000</v>
      </c>
      <c r="F674" s="230">
        <f t="shared" si="26"/>
        <v>287000</v>
      </c>
      <c r="G674" s="233">
        <f>12*D674</f>
        <v>12</v>
      </c>
    </row>
    <row r="675" spans="1:7" x14ac:dyDescent="0.25">
      <c r="A675" s="188" t="s">
        <v>37</v>
      </c>
      <c r="B675" s="188" t="s">
        <v>44</v>
      </c>
      <c r="C675" s="188" t="s">
        <v>38</v>
      </c>
      <c r="D675" s="233">
        <v>3</v>
      </c>
      <c r="E675" s="230">
        <v>88375.8</v>
      </c>
      <c r="F675" s="230">
        <f t="shared" si="26"/>
        <v>265127.40000000002</v>
      </c>
      <c r="G675" s="232">
        <v>52</v>
      </c>
    </row>
    <row r="676" spans="1:7" x14ac:dyDescent="0.25">
      <c r="A676" s="169" t="s">
        <v>37</v>
      </c>
      <c r="B676" s="169" t="s">
        <v>680</v>
      </c>
      <c r="C676" s="169" t="s">
        <v>225</v>
      </c>
      <c r="D676" s="232">
        <v>1</v>
      </c>
      <c r="E676" s="230">
        <v>730300</v>
      </c>
      <c r="F676" s="230">
        <f t="shared" si="26"/>
        <v>730300</v>
      </c>
      <c r="G676" s="233">
        <f>20*D676</f>
        <v>20</v>
      </c>
    </row>
    <row r="677" spans="1:7" ht="24" x14ac:dyDescent="0.25">
      <c r="A677" s="169" t="s">
        <v>37</v>
      </c>
      <c r="B677" s="169" t="s">
        <v>680</v>
      </c>
      <c r="C677" s="169" t="s">
        <v>252</v>
      </c>
      <c r="D677" s="232">
        <v>1</v>
      </c>
      <c r="E677" s="230">
        <v>287000</v>
      </c>
      <c r="F677" s="230">
        <f t="shared" si="26"/>
        <v>287000</v>
      </c>
      <c r="G677" s="233">
        <f>12*D677</f>
        <v>12</v>
      </c>
    </row>
    <row r="678" spans="1:7" ht="24" x14ac:dyDescent="0.25">
      <c r="A678" s="169" t="s">
        <v>37</v>
      </c>
      <c r="B678" s="169" t="s">
        <v>680</v>
      </c>
      <c r="C678" s="169" t="s">
        <v>176</v>
      </c>
      <c r="D678" s="232">
        <v>1</v>
      </c>
      <c r="E678" s="230">
        <v>73219</v>
      </c>
      <c r="F678" s="230">
        <f t="shared" si="26"/>
        <v>73219</v>
      </c>
      <c r="G678" s="234">
        <f>30*D678</f>
        <v>30</v>
      </c>
    </row>
    <row r="679" spans="1:7" x14ac:dyDescent="0.25">
      <c r="A679" s="169" t="s">
        <v>37</v>
      </c>
      <c r="B679" s="169" t="s">
        <v>212</v>
      </c>
      <c r="C679" s="169" t="s">
        <v>33</v>
      </c>
      <c r="D679" s="232">
        <v>1</v>
      </c>
      <c r="E679" s="230">
        <v>153650</v>
      </c>
      <c r="F679" s="230">
        <f t="shared" si="26"/>
        <v>153650</v>
      </c>
      <c r="G679" s="233">
        <f>25*D679</f>
        <v>25</v>
      </c>
    </row>
    <row r="680" spans="1:7" ht="36" x14ac:dyDescent="0.25">
      <c r="A680" s="169" t="s">
        <v>37</v>
      </c>
      <c r="B680" s="169" t="s">
        <v>212</v>
      </c>
      <c r="C680" s="169" t="s">
        <v>145</v>
      </c>
      <c r="D680" s="232">
        <v>2</v>
      </c>
      <c r="E680" s="230">
        <v>379606.5</v>
      </c>
      <c r="F680" s="230">
        <f t="shared" si="26"/>
        <v>759213</v>
      </c>
      <c r="G680" s="233">
        <f>53*D680</f>
        <v>106</v>
      </c>
    </row>
    <row r="681" spans="1:7" x14ac:dyDescent="0.25">
      <c r="A681" s="169" t="s">
        <v>37</v>
      </c>
      <c r="B681" s="169" t="s">
        <v>212</v>
      </c>
      <c r="C681" s="169" t="s">
        <v>225</v>
      </c>
      <c r="D681" s="232">
        <v>1</v>
      </c>
      <c r="E681" s="230">
        <v>730300</v>
      </c>
      <c r="F681" s="230">
        <f t="shared" si="26"/>
        <v>730300</v>
      </c>
      <c r="G681" s="233">
        <f>20*D681</f>
        <v>20</v>
      </c>
    </row>
    <row r="682" spans="1:7" ht="24" x14ac:dyDescent="0.25">
      <c r="A682" s="169" t="s">
        <v>37</v>
      </c>
      <c r="B682" s="169" t="s">
        <v>212</v>
      </c>
      <c r="C682" s="169" t="s">
        <v>200</v>
      </c>
      <c r="D682" s="232">
        <v>2</v>
      </c>
      <c r="E682" s="230">
        <v>1400818.5</v>
      </c>
      <c r="F682" s="230">
        <f t="shared" si="26"/>
        <v>2801637</v>
      </c>
      <c r="G682" s="233">
        <f>15*D682</f>
        <v>30</v>
      </c>
    </row>
    <row r="683" spans="1:7" ht="24" x14ac:dyDescent="0.25">
      <c r="A683" s="188" t="s">
        <v>37</v>
      </c>
      <c r="B683" s="188" t="s">
        <v>212</v>
      </c>
      <c r="C683" s="188" t="s">
        <v>200</v>
      </c>
      <c r="D683" s="233">
        <v>2</v>
      </c>
      <c r="E683" s="230">
        <v>1400818.5</v>
      </c>
      <c r="F683" s="230">
        <f t="shared" si="26"/>
        <v>2801637</v>
      </c>
      <c r="G683" s="233">
        <v>31</v>
      </c>
    </row>
    <row r="684" spans="1:7" ht="24" x14ac:dyDescent="0.25">
      <c r="A684" s="169" t="s">
        <v>37</v>
      </c>
      <c r="B684" s="169" t="s">
        <v>212</v>
      </c>
      <c r="C684" s="169" t="s">
        <v>252</v>
      </c>
      <c r="D684" s="232">
        <v>1</v>
      </c>
      <c r="E684" s="230">
        <v>287000</v>
      </c>
      <c r="F684" s="230">
        <f t="shared" si="26"/>
        <v>287000</v>
      </c>
      <c r="G684" s="233">
        <f>12*D684</f>
        <v>12</v>
      </c>
    </row>
    <row r="685" spans="1:7" ht="24" x14ac:dyDescent="0.25">
      <c r="A685" s="169" t="s">
        <v>37</v>
      </c>
      <c r="B685" s="169" t="s">
        <v>212</v>
      </c>
      <c r="C685" s="169" t="s">
        <v>158</v>
      </c>
      <c r="D685" s="232">
        <v>100</v>
      </c>
      <c r="E685" s="231">
        <v>186583.1</v>
      </c>
      <c r="F685" s="231">
        <f t="shared" si="26"/>
        <v>18658310</v>
      </c>
      <c r="G685" s="244">
        <f>5*D685</f>
        <v>500</v>
      </c>
    </row>
    <row r="686" spans="1:7" ht="24" x14ac:dyDescent="0.25">
      <c r="A686" s="169" t="s">
        <v>37</v>
      </c>
      <c r="B686" s="169" t="s">
        <v>212</v>
      </c>
      <c r="C686" s="169" t="s">
        <v>158</v>
      </c>
      <c r="D686" s="232">
        <v>25</v>
      </c>
      <c r="E686" s="239"/>
      <c r="F686" s="239"/>
      <c r="G686" s="239"/>
    </row>
    <row r="687" spans="1:7" ht="24" x14ac:dyDescent="0.25">
      <c r="A687" s="169" t="s">
        <v>37</v>
      </c>
      <c r="B687" s="169" t="s">
        <v>212</v>
      </c>
      <c r="C687" s="169" t="s">
        <v>176</v>
      </c>
      <c r="D687" s="232">
        <v>1</v>
      </c>
      <c r="E687" s="230">
        <v>73219</v>
      </c>
      <c r="F687" s="230">
        <f>+E687*D687</f>
        <v>73219</v>
      </c>
      <c r="G687" s="234">
        <f>30*D687</f>
        <v>30</v>
      </c>
    </row>
    <row r="688" spans="1:7" x14ac:dyDescent="0.25">
      <c r="A688" s="169" t="s">
        <v>37</v>
      </c>
      <c r="B688" s="169" t="s">
        <v>123</v>
      </c>
      <c r="C688" s="169" t="s">
        <v>33</v>
      </c>
      <c r="D688" s="232">
        <v>2</v>
      </c>
      <c r="E688" s="230">
        <v>153650</v>
      </c>
      <c r="F688" s="230">
        <f>+E688*D688</f>
        <v>307300</v>
      </c>
      <c r="G688" s="233">
        <f>25*D688</f>
        <v>50</v>
      </c>
    </row>
    <row r="689" spans="1:7" x14ac:dyDescent="0.25">
      <c r="A689" s="169" t="s">
        <v>37</v>
      </c>
      <c r="B689" s="169" t="s">
        <v>123</v>
      </c>
      <c r="C689" s="169" t="s">
        <v>38</v>
      </c>
      <c r="D689" s="232">
        <v>1</v>
      </c>
      <c r="E689" s="230">
        <v>88375.8</v>
      </c>
      <c r="F689" s="230">
        <v>88375.8</v>
      </c>
      <c r="G689" s="232">
        <v>6</v>
      </c>
    </row>
    <row r="690" spans="1:7" ht="36" x14ac:dyDescent="0.25">
      <c r="A690" s="169" t="s">
        <v>37</v>
      </c>
      <c r="B690" s="169" t="s">
        <v>123</v>
      </c>
      <c r="C690" s="169" t="s">
        <v>145</v>
      </c>
      <c r="D690" s="232">
        <v>2</v>
      </c>
      <c r="E690" s="230">
        <v>379606.5</v>
      </c>
      <c r="F690" s="230">
        <f t="shared" ref="F690:F697" si="27">+E690*D690</f>
        <v>759213</v>
      </c>
      <c r="G690" s="233">
        <f>53*D690</f>
        <v>106</v>
      </c>
    </row>
    <row r="691" spans="1:7" x14ac:dyDescent="0.25">
      <c r="A691" s="169" t="s">
        <v>37</v>
      </c>
      <c r="B691" s="169" t="s">
        <v>123</v>
      </c>
      <c r="C691" s="169" t="s">
        <v>225</v>
      </c>
      <c r="D691" s="232">
        <v>1</v>
      </c>
      <c r="E691" s="230">
        <v>730300</v>
      </c>
      <c r="F691" s="230">
        <f t="shared" si="27"/>
        <v>730300</v>
      </c>
      <c r="G691" s="233">
        <f>20*D691</f>
        <v>20</v>
      </c>
    </row>
    <row r="692" spans="1:7" ht="24" x14ac:dyDescent="0.25">
      <c r="A692" s="169" t="s">
        <v>37</v>
      </c>
      <c r="B692" s="169" t="s">
        <v>123</v>
      </c>
      <c r="C692" s="169" t="s">
        <v>252</v>
      </c>
      <c r="D692" s="232">
        <v>1</v>
      </c>
      <c r="E692" s="230">
        <v>287000</v>
      </c>
      <c r="F692" s="230">
        <f t="shared" si="27"/>
        <v>287000</v>
      </c>
      <c r="G692" s="233">
        <f>12*D692</f>
        <v>12</v>
      </c>
    </row>
    <row r="693" spans="1:7" ht="24" x14ac:dyDescent="0.25">
      <c r="A693" s="188" t="s">
        <v>37</v>
      </c>
      <c r="B693" s="188" t="s">
        <v>123</v>
      </c>
      <c r="C693" s="188" t="s">
        <v>118</v>
      </c>
      <c r="D693" s="233">
        <v>5</v>
      </c>
      <c r="E693" s="230">
        <v>55212</v>
      </c>
      <c r="F693" s="230">
        <f t="shared" si="27"/>
        <v>276060</v>
      </c>
      <c r="G693" s="233">
        <f>22*5</f>
        <v>110</v>
      </c>
    </row>
    <row r="694" spans="1:7" ht="24" x14ac:dyDescent="0.25">
      <c r="A694" s="169" t="s">
        <v>37</v>
      </c>
      <c r="B694" s="169" t="s">
        <v>123</v>
      </c>
      <c r="C694" s="169" t="s">
        <v>158</v>
      </c>
      <c r="D694" s="232">
        <v>25</v>
      </c>
      <c r="E694" s="230">
        <v>186583.1</v>
      </c>
      <c r="F694" s="230">
        <f t="shared" si="27"/>
        <v>4664577.5</v>
      </c>
      <c r="G694" s="233">
        <f>5*D694</f>
        <v>125</v>
      </c>
    </row>
    <row r="695" spans="1:7" ht="24" x14ac:dyDescent="0.25">
      <c r="A695" s="169" t="s">
        <v>37</v>
      </c>
      <c r="B695" s="169" t="s">
        <v>123</v>
      </c>
      <c r="C695" s="169" t="s">
        <v>176</v>
      </c>
      <c r="D695" s="232">
        <v>1</v>
      </c>
      <c r="E695" s="230">
        <v>73219</v>
      </c>
      <c r="F695" s="230">
        <f t="shared" si="27"/>
        <v>73219</v>
      </c>
      <c r="G695" s="234">
        <f>30*D695</f>
        <v>30</v>
      </c>
    </row>
    <row r="696" spans="1:7" x14ac:dyDescent="0.25">
      <c r="A696" s="169" t="s">
        <v>37</v>
      </c>
      <c r="B696" s="169" t="s">
        <v>37</v>
      </c>
      <c r="C696" s="169" t="s">
        <v>33</v>
      </c>
      <c r="D696" s="232">
        <v>1</v>
      </c>
      <c r="E696" s="230">
        <v>153650</v>
      </c>
      <c r="F696" s="230">
        <f t="shared" si="27"/>
        <v>153650</v>
      </c>
      <c r="G696" s="233">
        <f>25*D696</f>
        <v>25</v>
      </c>
    </row>
    <row r="697" spans="1:7" x14ac:dyDescent="0.25">
      <c r="A697" s="188" t="s">
        <v>37</v>
      </c>
      <c r="B697" s="188" t="s">
        <v>37</v>
      </c>
      <c r="C697" s="188" t="s">
        <v>33</v>
      </c>
      <c r="D697" s="233">
        <v>2</v>
      </c>
      <c r="E697" s="230">
        <v>153650</v>
      </c>
      <c r="F697" s="230">
        <f t="shared" si="27"/>
        <v>307300</v>
      </c>
      <c r="G697" s="233">
        <v>50</v>
      </c>
    </row>
    <row r="698" spans="1:7" x14ac:dyDescent="0.25">
      <c r="A698" s="169" t="s">
        <v>37</v>
      </c>
      <c r="B698" s="169" t="s">
        <v>37</v>
      </c>
      <c r="C698" s="169" t="s">
        <v>38</v>
      </c>
      <c r="D698" s="232">
        <v>1</v>
      </c>
      <c r="E698" s="230">
        <v>88375.8</v>
      </c>
      <c r="F698" s="230">
        <v>88375.8</v>
      </c>
      <c r="G698" s="232">
        <v>6</v>
      </c>
    </row>
    <row r="699" spans="1:7" ht="36" x14ac:dyDescent="0.25">
      <c r="A699" s="169" t="s">
        <v>37</v>
      </c>
      <c r="B699" s="169" t="s">
        <v>37</v>
      </c>
      <c r="C699" s="169" t="s">
        <v>145</v>
      </c>
      <c r="D699" s="232">
        <v>2</v>
      </c>
      <c r="E699" s="230">
        <v>379606.5</v>
      </c>
      <c r="F699" s="230">
        <f t="shared" ref="F699:F704" si="28">+E699*D699</f>
        <v>759213</v>
      </c>
      <c r="G699" s="233">
        <f>53*D699</f>
        <v>106</v>
      </c>
    </row>
    <row r="700" spans="1:7" x14ac:dyDescent="0.25">
      <c r="A700" s="169" t="s">
        <v>37</v>
      </c>
      <c r="B700" s="169" t="s">
        <v>37</v>
      </c>
      <c r="C700" s="169" t="s">
        <v>225</v>
      </c>
      <c r="D700" s="232">
        <v>1</v>
      </c>
      <c r="E700" s="230">
        <v>730300</v>
      </c>
      <c r="F700" s="230">
        <f t="shared" si="28"/>
        <v>730300</v>
      </c>
      <c r="G700" s="233">
        <f>20*D700</f>
        <v>20</v>
      </c>
    </row>
    <row r="701" spans="1:7" ht="24" x14ac:dyDescent="0.25">
      <c r="A701" s="169" t="s">
        <v>37</v>
      </c>
      <c r="B701" s="169" t="s">
        <v>37</v>
      </c>
      <c r="C701" s="169" t="s">
        <v>200</v>
      </c>
      <c r="D701" s="232">
        <v>2</v>
      </c>
      <c r="E701" s="230">
        <v>1400818.5</v>
      </c>
      <c r="F701" s="230">
        <f t="shared" si="28"/>
        <v>2801637</v>
      </c>
      <c r="G701" s="233">
        <f>15*D701</f>
        <v>30</v>
      </c>
    </row>
    <row r="702" spans="1:7" ht="24" x14ac:dyDescent="0.25">
      <c r="A702" s="169" t="s">
        <v>37</v>
      </c>
      <c r="B702" s="169" t="s">
        <v>37</v>
      </c>
      <c r="C702" s="169" t="s">
        <v>252</v>
      </c>
      <c r="D702" s="232">
        <v>1</v>
      </c>
      <c r="E702" s="230">
        <v>287000</v>
      </c>
      <c r="F702" s="230">
        <f t="shared" si="28"/>
        <v>287000</v>
      </c>
      <c r="G702" s="233">
        <f>12*D702</f>
        <v>12</v>
      </c>
    </row>
    <row r="703" spans="1:7" ht="24" x14ac:dyDescent="0.25">
      <c r="A703" s="169" t="s">
        <v>37</v>
      </c>
      <c r="B703" s="169" t="s">
        <v>37</v>
      </c>
      <c r="C703" s="169" t="s">
        <v>158</v>
      </c>
      <c r="D703" s="232">
        <v>25</v>
      </c>
      <c r="E703" s="230">
        <v>186583.1</v>
      </c>
      <c r="F703" s="230">
        <f t="shared" si="28"/>
        <v>4664577.5</v>
      </c>
      <c r="G703" s="233">
        <f>5*D703</f>
        <v>125</v>
      </c>
    </row>
    <row r="704" spans="1:7" ht="24" x14ac:dyDescent="0.25">
      <c r="A704" s="169" t="s">
        <v>37</v>
      </c>
      <c r="B704" s="169" t="s">
        <v>37</v>
      </c>
      <c r="C704" s="169" t="s">
        <v>176</v>
      </c>
      <c r="D704" s="232">
        <v>1</v>
      </c>
      <c r="E704" s="230">
        <v>73219</v>
      </c>
      <c r="F704" s="230">
        <f t="shared" si="28"/>
        <v>73219</v>
      </c>
      <c r="G704" s="234">
        <f>30*D704</f>
        <v>30</v>
      </c>
    </row>
    <row r="705" spans="1:7" x14ac:dyDescent="0.25">
      <c r="A705" s="245" t="s">
        <v>320</v>
      </c>
      <c r="B705" s="246"/>
      <c r="C705" s="247"/>
      <c r="D705" s="248">
        <f>SUM(D3:D704)</f>
        <v>3883</v>
      </c>
      <c r="E705" s="248"/>
      <c r="F705" s="249">
        <f>SUM(F3:F704)</f>
        <v>970238563.09999871</v>
      </c>
      <c r="G705" s="250">
        <f>SUM(G3:G704)</f>
        <v>31677</v>
      </c>
    </row>
    <row r="706" spans="1:7" x14ac:dyDescent="0.25">
      <c r="A706" s="251" t="s">
        <v>402</v>
      </c>
      <c r="B706" s="252"/>
      <c r="C706" s="252"/>
      <c r="D706" s="252"/>
      <c r="E706" s="253"/>
      <c r="F706" s="254">
        <f>+F705/D705</f>
        <v>249868.2882049958</v>
      </c>
      <c r="G706" s="255"/>
    </row>
    <row r="707" spans="1:7" ht="18.75" x14ac:dyDescent="0.3">
      <c r="A707" s="256"/>
      <c r="B707" s="256"/>
      <c r="C707" s="256"/>
      <c r="D707" s="256"/>
      <c r="E707" s="256"/>
      <c r="F707" s="256"/>
      <c r="G707" s="256"/>
    </row>
    <row r="708" spans="1:7" ht="18.75" x14ac:dyDescent="0.3">
      <c r="A708" s="256" t="s">
        <v>398</v>
      </c>
      <c r="B708" s="236"/>
      <c r="C708" s="236"/>
      <c r="D708" s="236"/>
      <c r="E708" s="236"/>
      <c r="F708" s="236"/>
      <c r="G708" s="236"/>
    </row>
    <row r="709" spans="1:7" ht="48" x14ac:dyDescent="0.25">
      <c r="A709" s="257" t="s">
        <v>8</v>
      </c>
      <c r="B709" s="257" t="s">
        <v>0</v>
      </c>
      <c r="C709" s="257" t="s">
        <v>12</v>
      </c>
      <c r="D709" s="257" t="s">
        <v>316</v>
      </c>
      <c r="E709" s="257" t="s">
        <v>317</v>
      </c>
      <c r="F709" s="257" t="s">
        <v>10</v>
      </c>
      <c r="G709" s="257" t="s">
        <v>1</v>
      </c>
    </row>
    <row r="710" spans="1:7" ht="24" x14ac:dyDescent="0.25">
      <c r="A710" s="258" t="s">
        <v>148</v>
      </c>
      <c r="B710" s="258" t="s">
        <v>144</v>
      </c>
      <c r="C710" s="258" t="s">
        <v>600</v>
      </c>
      <c r="D710" s="259">
        <v>4</v>
      </c>
      <c r="E710" s="260">
        <v>212345.1</v>
      </c>
      <c r="F710" s="260">
        <f t="shared" ref="F710:F741" si="29">+E710*D710</f>
        <v>849380.4</v>
      </c>
      <c r="G710" s="259">
        <v>52</v>
      </c>
    </row>
    <row r="711" spans="1:7" x14ac:dyDescent="0.25">
      <c r="A711" s="169" t="s">
        <v>284</v>
      </c>
      <c r="B711" s="170" t="s">
        <v>415</v>
      </c>
      <c r="C711" s="169" t="s">
        <v>305</v>
      </c>
      <c r="D711" s="232">
        <v>1</v>
      </c>
      <c r="E711" s="260">
        <v>832714</v>
      </c>
      <c r="F711" s="260">
        <f t="shared" si="29"/>
        <v>832714</v>
      </c>
      <c r="G711" s="259">
        <f>48*D711</f>
        <v>48</v>
      </c>
    </row>
    <row r="712" spans="1:7" x14ac:dyDescent="0.25">
      <c r="A712" s="258" t="s">
        <v>284</v>
      </c>
      <c r="B712" s="258" t="s">
        <v>329</v>
      </c>
      <c r="C712" s="258" t="s">
        <v>305</v>
      </c>
      <c r="D712" s="259">
        <v>4</v>
      </c>
      <c r="E712" s="260">
        <v>832714</v>
      </c>
      <c r="F712" s="260">
        <f t="shared" si="29"/>
        <v>3330856</v>
      </c>
      <c r="G712" s="259">
        <v>120</v>
      </c>
    </row>
    <row r="713" spans="1:7" x14ac:dyDescent="0.25">
      <c r="A713" s="177" t="s">
        <v>284</v>
      </c>
      <c r="B713" s="170" t="s">
        <v>405</v>
      </c>
      <c r="C713" s="188" t="s">
        <v>593</v>
      </c>
      <c r="D713" s="232">
        <v>1</v>
      </c>
      <c r="E713" s="260">
        <v>461000</v>
      </c>
      <c r="F713" s="260">
        <f t="shared" si="29"/>
        <v>461000</v>
      </c>
      <c r="G713" s="259">
        <f>7*D713</f>
        <v>7</v>
      </c>
    </row>
    <row r="714" spans="1:7" x14ac:dyDescent="0.25">
      <c r="A714" s="177" t="s">
        <v>284</v>
      </c>
      <c r="B714" s="170" t="s">
        <v>405</v>
      </c>
      <c r="C714" s="169" t="s">
        <v>305</v>
      </c>
      <c r="D714" s="232">
        <v>1</v>
      </c>
      <c r="E714" s="260">
        <v>832714</v>
      </c>
      <c r="F714" s="260">
        <f t="shared" si="29"/>
        <v>832714</v>
      </c>
      <c r="G714" s="259">
        <f>48*D714</f>
        <v>48</v>
      </c>
    </row>
    <row r="715" spans="1:7" x14ac:dyDescent="0.25">
      <c r="A715" s="258" t="s">
        <v>6</v>
      </c>
      <c r="B715" s="258" t="s">
        <v>9</v>
      </c>
      <c r="C715" s="258" t="s">
        <v>305</v>
      </c>
      <c r="D715" s="259">
        <v>2</v>
      </c>
      <c r="E715" s="260">
        <v>832714</v>
      </c>
      <c r="F715" s="260">
        <f t="shared" si="29"/>
        <v>1665428</v>
      </c>
      <c r="G715" s="259">
        <v>60</v>
      </c>
    </row>
    <row r="716" spans="1:7" ht="24" x14ac:dyDescent="0.25">
      <c r="A716" s="169" t="s">
        <v>6</v>
      </c>
      <c r="B716" s="170" t="s">
        <v>338</v>
      </c>
      <c r="C716" s="169" t="s">
        <v>600</v>
      </c>
      <c r="D716" s="232">
        <v>4</v>
      </c>
      <c r="E716" s="260">
        <v>212345.1</v>
      </c>
      <c r="F716" s="260">
        <f t="shared" si="29"/>
        <v>849380.4</v>
      </c>
      <c r="G716" s="259">
        <f>18*D716</f>
        <v>72</v>
      </c>
    </row>
    <row r="717" spans="1:7" x14ac:dyDescent="0.25">
      <c r="A717" s="169" t="s">
        <v>6</v>
      </c>
      <c r="B717" s="170" t="s">
        <v>422</v>
      </c>
      <c r="C717" s="188" t="s">
        <v>593</v>
      </c>
      <c r="D717" s="232">
        <v>3</v>
      </c>
      <c r="E717" s="260">
        <v>461000</v>
      </c>
      <c r="F717" s="260">
        <f t="shared" si="29"/>
        <v>1383000</v>
      </c>
      <c r="G717" s="259">
        <f>7*D717</f>
        <v>21</v>
      </c>
    </row>
    <row r="718" spans="1:7" x14ac:dyDescent="0.25">
      <c r="A718" s="169" t="s">
        <v>6</v>
      </c>
      <c r="B718" s="170" t="s">
        <v>275</v>
      </c>
      <c r="C718" s="169" t="s">
        <v>305</v>
      </c>
      <c r="D718" s="232">
        <v>1</v>
      </c>
      <c r="E718" s="260">
        <v>832714</v>
      </c>
      <c r="F718" s="260">
        <f t="shared" si="29"/>
        <v>832714</v>
      </c>
      <c r="G718" s="259">
        <f>48*D718</f>
        <v>48</v>
      </c>
    </row>
    <row r="719" spans="1:7" x14ac:dyDescent="0.25">
      <c r="A719" s="258" t="s">
        <v>6</v>
      </c>
      <c r="B719" s="258" t="s">
        <v>72</v>
      </c>
      <c r="C719" s="258" t="s">
        <v>305</v>
      </c>
      <c r="D719" s="259">
        <v>1</v>
      </c>
      <c r="E719" s="260">
        <v>832714</v>
      </c>
      <c r="F719" s="260">
        <f t="shared" si="29"/>
        <v>832714</v>
      </c>
      <c r="G719" s="259">
        <v>500</v>
      </c>
    </row>
    <row r="720" spans="1:7" ht="24" x14ac:dyDescent="0.25">
      <c r="A720" s="169" t="s">
        <v>6</v>
      </c>
      <c r="B720" s="170" t="s">
        <v>433</v>
      </c>
      <c r="C720" s="169" t="s">
        <v>600</v>
      </c>
      <c r="D720" s="232">
        <v>4</v>
      </c>
      <c r="E720" s="260">
        <v>212345.1</v>
      </c>
      <c r="F720" s="260">
        <f t="shared" si="29"/>
        <v>849380.4</v>
      </c>
      <c r="G720" s="259">
        <f>18*D720</f>
        <v>72</v>
      </c>
    </row>
    <row r="721" spans="1:7" x14ac:dyDescent="0.25">
      <c r="A721" s="258" t="s">
        <v>42</v>
      </c>
      <c r="B721" s="258" t="s">
        <v>73</v>
      </c>
      <c r="C721" s="258" t="s">
        <v>305</v>
      </c>
      <c r="D721" s="259">
        <v>4</v>
      </c>
      <c r="E721" s="260">
        <v>832714</v>
      </c>
      <c r="F721" s="260">
        <f t="shared" si="29"/>
        <v>3330856</v>
      </c>
      <c r="G721" s="259">
        <v>110</v>
      </c>
    </row>
    <row r="722" spans="1:7" ht="24" x14ac:dyDescent="0.25">
      <c r="A722" s="258" t="s">
        <v>333</v>
      </c>
      <c r="B722" s="258" t="s">
        <v>237</v>
      </c>
      <c r="C722" s="258" t="s">
        <v>234</v>
      </c>
      <c r="D722" s="259">
        <v>4</v>
      </c>
      <c r="E722" s="260">
        <v>42200</v>
      </c>
      <c r="F722" s="260">
        <f t="shared" si="29"/>
        <v>168800</v>
      </c>
      <c r="G722" s="259">
        <v>30</v>
      </c>
    </row>
    <row r="723" spans="1:7" ht="24" x14ac:dyDescent="0.25">
      <c r="A723" s="169" t="s">
        <v>333</v>
      </c>
      <c r="B723" s="170" t="s">
        <v>237</v>
      </c>
      <c r="C723" s="169" t="s">
        <v>600</v>
      </c>
      <c r="D723" s="232">
        <v>6</v>
      </c>
      <c r="E723" s="260">
        <v>212345.1</v>
      </c>
      <c r="F723" s="260">
        <f t="shared" si="29"/>
        <v>1274070.6000000001</v>
      </c>
      <c r="G723" s="259">
        <f>18*D723</f>
        <v>108</v>
      </c>
    </row>
    <row r="724" spans="1:7" x14ac:dyDescent="0.25">
      <c r="A724" s="169" t="s">
        <v>333</v>
      </c>
      <c r="B724" s="170" t="s">
        <v>237</v>
      </c>
      <c r="C724" s="188" t="s">
        <v>593</v>
      </c>
      <c r="D724" s="232">
        <v>13</v>
      </c>
      <c r="E724" s="260">
        <v>461000</v>
      </c>
      <c r="F724" s="260">
        <f t="shared" si="29"/>
        <v>5993000</v>
      </c>
      <c r="G724" s="259">
        <f>7*D724</f>
        <v>91</v>
      </c>
    </row>
    <row r="725" spans="1:7" x14ac:dyDescent="0.25">
      <c r="A725" s="169" t="s">
        <v>333</v>
      </c>
      <c r="B725" s="170" t="s">
        <v>237</v>
      </c>
      <c r="C725" s="169" t="s">
        <v>305</v>
      </c>
      <c r="D725" s="232">
        <v>11</v>
      </c>
      <c r="E725" s="260">
        <v>832714</v>
      </c>
      <c r="F725" s="260">
        <f t="shared" si="29"/>
        <v>9159854</v>
      </c>
      <c r="G725" s="259">
        <f>48*D725</f>
        <v>528</v>
      </c>
    </row>
    <row r="726" spans="1:7" x14ac:dyDescent="0.25">
      <c r="A726" s="261" t="s">
        <v>45</v>
      </c>
      <c r="B726" s="258" t="s">
        <v>45</v>
      </c>
      <c r="C726" s="258" t="s">
        <v>305</v>
      </c>
      <c r="D726" s="259">
        <v>2</v>
      </c>
      <c r="E726" s="260">
        <v>832714</v>
      </c>
      <c r="F726" s="260">
        <f t="shared" si="29"/>
        <v>1665428</v>
      </c>
      <c r="G726" s="259">
        <v>60</v>
      </c>
    </row>
    <row r="727" spans="1:7" x14ac:dyDescent="0.25">
      <c r="A727" s="261" t="s">
        <v>172</v>
      </c>
      <c r="B727" s="258" t="s">
        <v>341</v>
      </c>
      <c r="C727" s="258" t="s">
        <v>220</v>
      </c>
      <c r="D727" s="259">
        <v>1</v>
      </c>
      <c r="E727" s="262">
        <v>480000</v>
      </c>
      <c r="F727" s="260">
        <f t="shared" si="29"/>
        <v>480000</v>
      </c>
      <c r="G727" s="259">
        <v>20</v>
      </c>
    </row>
    <row r="728" spans="1:7" x14ac:dyDescent="0.25">
      <c r="A728" s="169" t="s">
        <v>391</v>
      </c>
      <c r="B728" s="170" t="s">
        <v>506</v>
      </c>
      <c r="C728" s="169" t="s">
        <v>220</v>
      </c>
      <c r="D728" s="232">
        <v>1</v>
      </c>
      <c r="E728" s="262">
        <v>480000</v>
      </c>
      <c r="F728" s="260">
        <f t="shared" si="29"/>
        <v>480000</v>
      </c>
      <c r="G728" s="259">
        <v>20</v>
      </c>
    </row>
    <row r="729" spans="1:7" ht="24" x14ac:dyDescent="0.25">
      <c r="A729" s="169" t="s">
        <v>391</v>
      </c>
      <c r="B729" s="170" t="s">
        <v>506</v>
      </c>
      <c r="C729" s="169" t="s">
        <v>234</v>
      </c>
      <c r="D729" s="232">
        <v>1</v>
      </c>
      <c r="E729" s="260">
        <v>42200</v>
      </c>
      <c r="F729" s="260">
        <f t="shared" si="29"/>
        <v>42200</v>
      </c>
      <c r="G729" s="259">
        <v>27</v>
      </c>
    </row>
    <row r="730" spans="1:7" x14ac:dyDescent="0.25">
      <c r="A730" s="169" t="s">
        <v>391</v>
      </c>
      <c r="B730" s="170" t="s">
        <v>494</v>
      </c>
      <c r="C730" s="169" t="s">
        <v>305</v>
      </c>
      <c r="D730" s="217">
        <v>1</v>
      </c>
      <c r="E730" s="260">
        <v>832714</v>
      </c>
      <c r="F730" s="260">
        <f t="shared" si="29"/>
        <v>832714</v>
      </c>
      <c r="G730" s="259">
        <f>48*D730</f>
        <v>48</v>
      </c>
    </row>
    <row r="731" spans="1:7" x14ac:dyDescent="0.25">
      <c r="A731" s="169" t="s">
        <v>391</v>
      </c>
      <c r="B731" s="170" t="s">
        <v>487</v>
      </c>
      <c r="C731" s="169" t="s">
        <v>220</v>
      </c>
      <c r="D731" s="232">
        <v>1</v>
      </c>
      <c r="E731" s="262">
        <v>480000</v>
      </c>
      <c r="F731" s="260">
        <f t="shared" si="29"/>
        <v>480000</v>
      </c>
      <c r="G731" s="259">
        <v>20</v>
      </c>
    </row>
    <row r="732" spans="1:7" x14ac:dyDescent="0.25">
      <c r="A732" s="169" t="s">
        <v>391</v>
      </c>
      <c r="B732" s="170" t="s">
        <v>298</v>
      </c>
      <c r="C732" s="169" t="s">
        <v>305</v>
      </c>
      <c r="D732" s="217">
        <v>1</v>
      </c>
      <c r="E732" s="260">
        <v>832714</v>
      </c>
      <c r="F732" s="260">
        <f t="shared" si="29"/>
        <v>832714</v>
      </c>
      <c r="G732" s="259">
        <f>48*D732</f>
        <v>48</v>
      </c>
    </row>
    <row r="733" spans="1:7" x14ac:dyDescent="0.25">
      <c r="A733" s="169" t="s">
        <v>391</v>
      </c>
      <c r="B733" s="170" t="s">
        <v>500</v>
      </c>
      <c r="C733" s="169" t="s">
        <v>305</v>
      </c>
      <c r="D733" s="232">
        <v>1</v>
      </c>
      <c r="E733" s="260">
        <v>832714</v>
      </c>
      <c r="F733" s="260">
        <f t="shared" si="29"/>
        <v>832714</v>
      </c>
      <c r="G733" s="259">
        <f>48*D733</f>
        <v>48</v>
      </c>
    </row>
    <row r="734" spans="1:7" x14ac:dyDescent="0.25">
      <c r="A734" s="169" t="s">
        <v>661</v>
      </c>
      <c r="B734" s="170" t="s">
        <v>644</v>
      </c>
      <c r="C734" s="188" t="s">
        <v>593</v>
      </c>
      <c r="D734" s="232">
        <v>1</v>
      </c>
      <c r="E734" s="260">
        <v>461000</v>
      </c>
      <c r="F734" s="260">
        <f t="shared" si="29"/>
        <v>461000</v>
      </c>
      <c r="G734" s="259">
        <f>7*D734</f>
        <v>7</v>
      </c>
    </row>
    <row r="735" spans="1:7" x14ac:dyDescent="0.25">
      <c r="A735" s="169" t="s">
        <v>661</v>
      </c>
      <c r="B735" s="170" t="s">
        <v>301</v>
      </c>
      <c r="C735" s="169" t="s">
        <v>220</v>
      </c>
      <c r="D735" s="232">
        <v>1</v>
      </c>
      <c r="E735" s="262">
        <v>480000</v>
      </c>
      <c r="F735" s="260">
        <f t="shared" si="29"/>
        <v>480000</v>
      </c>
      <c r="G735" s="259">
        <v>20</v>
      </c>
    </row>
    <row r="736" spans="1:7" x14ac:dyDescent="0.25">
      <c r="A736" s="169" t="s">
        <v>661</v>
      </c>
      <c r="B736" s="170" t="s">
        <v>301</v>
      </c>
      <c r="C736" s="188" t="s">
        <v>593</v>
      </c>
      <c r="D736" s="232">
        <v>1</v>
      </c>
      <c r="E736" s="260">
        <v>461000</v>
      </c>
      <c r="F736" s="260">
        <f t="shared" si="29"/>
        <v>461000</v>
      </c>
      <c r="G736" s="259">
        <f>7*D736</f>
        <v>7</v>
      </c>
    </row>
    <row r="737" spans="1:7" ht="24" x14ac:dyDescent="0.25">
      <c r="A737" s="169" t="s">
        <v>661</v>
      </c>
      <c r="B737" s="170" t="s">
        <v>654</v>
      </c>
      <c r="C737" s="169" t="s">
        <v>234</v>
      </c>
      <c r="D737" s="232">
        <v>1</v>
      </c>
      <c r="E737" s="260">
        <v>42200</v>
      </c>
      <c r="F737" s="260">
        <f t="shared" si="29"/>
        <v>42200</v>
      </c>
      <c r="G737" s="259">
        <v>27</v>
      </c>
    </row>
    <row r="738" spans="1:7" x14ac:dyDescent="0.25">
      <c r="A738" s="169" t="s">
        <v>661</v>
      </c>
      <c r="B738" s="170" t="s">
        <v>654</v>
      </c>
      <c r="C738" s="188" t="s">
        <v>593</v>
      </c>
      <c r="D738" s="232">
        <v>1</v>
      </c>
      <c r="E738" s="260">
        <v>461000</v>
      </c>
      <c r="F738" s="260">
        <f t="shared" si="29"/>
        <v>461000</v>
      </c>
      <c r="G738" s="259">
        <f>7*D738</f>
        <v>7</v>
      </c>
    </row>
    <row r="739" spans="1:7" x14ac:dyDescent="0.25">
      <c r="A739" s="169" t="s">
        <v>661</v>
      </c>
      <c r="B739" s="170" t="s">
        <v>43</v>
      </c>
      <c r="C739" s="169" t="s">
        <v>305</v>
      </c>
      <c r="D739" s="232">
        <v>1</v>
      </c>
      <c r="E739" s="260">
        <v>832714</v>
      </c>
      <c r="F739" s="260">
        <f t="shared" si="29"/>
        <v>832714</v>
      </c>
      <c r="G739" s="259">
        <f>48*D739</f>
        <v>48</v>
      </c>
    </row>
    <row r="740" spans="1:7" x14ac:dyDescent="0.25">
      <c r="A740" s="169" t="s">
        <v>281</v>
      </c>
      <c r="B740" s="170" t="s">
        <v>473</v>
      </c>
      <c r="C740" s="169" t="s">
        <v>220</v>
      </c>
      <c r="D740" s="232">
        <v>1</v>
      </c>
      <c r="E740" s="262">
        <v>480000</v>
      </c>
      <c r="F740" s="260">
        <f t="shared" si="29"/>
        <v>480000</v>
      </c>
      <c r="G740" s="259">
        <v>20</v>
      </c>
    </row>
    <row r="741" spans="1:7" x14ac:dyDescent="0.25">
      <c r="A741" s="169" t="s">
        <v>281</v>
      </c>
      <c r="B741" s="170" t="s">
        <v>473</v>
      </c>
      <c r="C741" s="169" t="s">
        <v>220</v>
      </c>
      <c r="D741" s="232">
        <v>1</v>
      </c>
      <c r="E741" s="262">
        <v>480000</v>
      </c>
      <c r="F741" s="260">
        <f t="shared" si="29"/>
        <v>480000</v>
      </c>
      <c r="G741" s="259">
        <v>20</v>
      </c>
    </row>
    <row r="742" spans="1:7" x14ac:dyDescent="0.25">
      <c r="A742" s="169" t="s">
        <v>281</v>
      </c>
      <c r="B742" s="170" t="s">
        <v>473</v>
      </c>
      <c r="C742" s="188" t="s">
        <v>593</v>
      </c>
      <c r="D742" s="232">
        <v>1</v>
      </c>
      <c r="E742" s="260">
        <v>461000</v>
      </c>
      <c r="F742" s="260">
        <f t="shared" ref="F742:F773" si="30">+E742*D742</f>
        <v>461000</v>
      </c>
      <c r="G742" s="259">
        <f>7*D742</f>
        <v>7</v>
      </c>
    </row>
    <row r="743" spans="1:7" x14ac:dyDescent="0.25">
      <c r="A743" s="169" t="s">
        <v>281</v>
      </c>
      <c r="B743" s="170" t="s">
        <v>473</v>
      </c>
      <c r="C743" s="188" t="s">
        <v>593</v>
      </c>
      <c r="D743" s="232">
        <v>1</v>
      </c>
      <c r="E743" s="260">
        <v>461000</v>
      </c>
      <c r="F743" s="260">
        <f t="shared" si="30"/>
        <v>461000</v>
      </c>
      <c r="G743" s="259">
        <f>7*D743</f>
        <v>7</v>
      </c>
    </row>
    <row r="744" spans="1:7" x14ac:dyDescent="0.25">
      <c r="A744" s="169" t="s">
        <v>281</v>
      </c>
      <c r="B744" s="170" t="s">
        <v>51</v>
      </c>
      <c r="C744" s="169" t="s">
        <v>220</v>
      </c>
      <c r="D744" s="232">
        <v>1</v>
      </c>
      <c r="E744" s="262">
        <v>480000</v>
      </c>
      <c r="F744" s="260">
        <f t="shared" si="30"/>
        <v>480000</v>
      </c>
      <c r="G744" s="259">
        <v>20</v>
      </c>
    </row>
    <row r="745" spans="1:7" x14ac:dyDescent="0.25">
      <c r="A745" s="258" t="s">
        <v>281</v>
      </c>
      <c r="B745" s="258" t="s">
        <v>51</v>
      </c>
      <c r="C745" s="258" t="s">
        <v>305</v>
      </c>
      <c r="D745" s="259">
        <v>3</v>
      </c>
      <c r="E745" s="260">
        <v>832714</v>
      </c>
      <c r="F745" s="260">
        <f t="shared" si="30"/>
        <v>2498142</v>
      </c>
      <c r="G745" s="259">
        <v>80</v>
      </c>
    </row>
    <row r="746" spans="1:7" x14ac:dyDescent="0.25">
      <c r="A746" s="169" t="s">
        <v>281</v>
      </c>
      <c r="B746" s="170" t="s">
        <v>281</v>
      </c>
      <c r="C746" s="169" t="s">
        <v>220</v>
      </c>
      <c r="D746" s="232">
        <v>1</v>
      </c>
      <c r="E746" s="262">
        <v>480000</v>
      </c>
      <c r="F746" s="260">
        <f t="shared" si="30"/>
        <v>480000</v>
      </c>
      <c r="G746" s="259">
        <v>20</v>
      </c>
    </row>
    <row r="747" spans="1:7" ht="24" x14ac:dyDescent="0.25">
      <c r="A747" s="169" t="s">
        <v>281</v>
      </c>
      <c r="B747" s="170" t="s">
        <v>281</v>
      </c>
      <c r="C747" s="169" t="s">
        <v>234</v>
      </c>
      <c r="D747" s="232">
        <v>1</v>
      </c>
      <c r="E747" s="260">
        <v>42200</v>
      </c>
      <c r="F747" s="260">
        <f t="shared" si="30"/>
        <v>42200</v>
      </c>
      <c r="G747" s="259">
        <v>27</v>
      </c>
    </row>
    <row r="748" spans="1:7" x14ac:dyDescent="0.25">
      <c r="A748" s="258" t="s">
        <v>281</v>
      </c>
      <c r="B748" s="258" t="s">
        <v>75</v>
      </c>
      <c r="C748" s="258" t="s">
        <v>305</v>
      </c>
      <c r="D748" s="259">
        <v>2</v>
      </c>
      <c r="E748" s="260">
        <v>832714</v>
      </c>
      <c r="F748" s="260">
        <f t="shared" si="30"/>
        <v>1665428</v>
      </c>
      <c r="G748" s="259">
        <v>60</v>
      </c>
    </row>
    <row r="749" spans="1:7" x14ac:dyDescent="0.25">
      <c r="A749" s="258" t="s">
        <v>281</v>
      </c>
      <c r="B749" s="258" t="s">
        <v>74</v>
      </c>
      <c r="C749" s="258" t="s">
        <v>305</v>
      </c>
      <c r="D749" s="259">
        <v>2</v>
      </c>
      <c r="E749" s="260">
        <v>832714</v>
      </c>
      <c r="F749" s="260">
        <f t="shared" si="30"/>
        <v>1665428</v>
      </c>
      <c r="G749" s="259">
        <v>70</v>
      </c>
    </row>
    <row r="750" spans="1:7" x14ac:dyDescent="0.25">
      <c r="A750" s="169" t="s">
        <v>281</v>
      </c>
      <c r="B750" s="170" t="s">
        <v>77</v>
      </c>
      <c r="C750" s="188" t="s">
        <v>593</v>
      </c>
      <c r="D750" s="232">
        <v>1</v>
      </c>
      <c r="E750" s="260">
        <v>461000</v>
      </c>
      <c r="F750" s="260">
        <f t="shared" si="30"/>
        <v>461000</v>
      </c>
      <c r="G750" s="259">
        <f>7*D750</f>
        <v>7</v>
      </c>
    </row>
    <row r="751" spans="1:7" x14ac:dyDescent="0.25">
      <c r="A751" s="258" t="s">
        <v>281</v>
      </c>
      <c r="B751" s="258" t="s">
        <v>77</v>
      </c>
      <c r="C751" s="263" t="s">
        <v>305</v>
      </c>
      <c r="D751" s="259">
        <v>2</v>
      </c>
      <c r="E751" s="260">
        <v>832714</v>
      </c>
      <c r="F751" s="260">
        <f t="shared" si="30"/>
        <v>1665428</v>
      </c>
      <c r="G751" s="259">
        <v>70</v>
      </c>
    </row>
    <row r="752" spans="1:7" x14ac:dyDescent="0.25">
      <c r="A752" s="258" t="s">
        <v>281</v>
      </c>
      <c r="B752" s="258" t="s">
        <v>340</v>
      </c>
      <c r="C752" s="258" t="s">
        <v>305</v>
      </c>
      <c r="D752" s="259">
        <v>3</v>
      </c>
      <c r="E752" s="260">
        <v>832714</v>
      </c>
      <c r="F752" s="260">
        <f t="shared" si="30"/>
        <v>2498142</v>
      </c>
      <c r="G752" s="259">
        <v>70</v>
      </c>
    </row>
    <row r="753" spans="1:7" ht="24" x14ac:dyDescent="0.25">
      <c r="A753" s="258" t="s">
        <v>280</v>
      </c>
      <c r="B753" s="258" t="s">
        <v>137</v>
      </c>
      <c r="C753" s="258" t="s">
        <v>600</v>
      </c>
      <c r="D753" s="259">
        <v>3</v>
      </c>
      <c r="E753" s="260">
        <v>212345.1</v>
      </c>
      <c r="F753" s="260">
        <f t="shared" si="30"/>
        <v>637035.30000000005</v>
      </c>
      <c r="G753" s="259">
        <v>72</v>
      </c>
    </row>
    <row r="754" spans="1:7" ht="24" x14ac:dyDescent="0.25">
      <c r="A754" s="258" t="s">
        <v>280</v>
      </c>
      <c r="B754" s="258" t="s">
        <v>332</v>
      </c>
      <c r="C754" s="258" t="s">
        <v>600</v>
      </c>
      <c r="D754" s="259">
        <v>3</v>
      </c>
      <c r="E754" s="260">
        <v>212345.1</v>
      </c>
      <c r="F754" s="260">
        <f t="shared" si="30"/>
        <v>637035.30000000005</v>
      </c>
      <c r="G754" s="259">
        <v>66</v>
      </c>
    </row>
    <row r="755" spans="1:7" x14ac:dyDescent="0.25">
      <c r="A755" s="169" t="s">
        <v>328</v>
      </c>
      <c r="B755" s="170" t="s">
        <v>594</v>
      </c>
      <c r="C755" s="171" t="s">
        <v>305</v>
      </c>
      <c r="D755" s="232">
        <v>1</v>
      </c>
      <c r="E755" s="260">
        <v>832714</v>
      </c>
      <c r="F755" s="260">
        <f t="shared" si="30"/>
        <v>832714</v>
      </c>
      <c r="G755" s="259">
        <f>48*D755</f>
        <v>48</v>
      </c>
    </row>
    <row r="756" spans="1:7" ht="24" x14ac:dyDescent="0.25">
      <c r="A756" s="258" t="s">
        <v>328</v>
      </c>
      <c r="B756" s="258" t="s">
        <v>236</v>
      </c>
      <c r="C756" s="258" t="s">
        <v>234</v>
      </c>
      <c r="D756" s="259">
        <v>1</v>
      </c>
      <c r="E756" s="260">
        <v>42200</v>
      </c>
      <c r="F756" s="260">
        <f t="shared" si="30"/>
        <v>42200</v>
      </c>
      <c r="G756" s="259">
        <v>23</v>
      </c>
    </row>
    <row r="757" spans="1:7" ht="24" x14ac:dyDescent="0.25">
      <c r="A757" s="169" t="s">
        <v>328</v>
      </c>
      <c r="B757" s="170" t="s">
        <v>236</v>
      </c>
      <c r="C757" s="219" t="s">
        <v>593</v>
      </c>
      <c r="D757" s="232">
        <v>1</v>
      </c>
      <c r="E757" s="260">
        <v>461000</v>
      </c>
      <c r="F757" s="260">
        <f t="shared" si="30"/>
        <v>461000</v>
      </c>
      <c r="G757" s="259">
        <f>7*D757</f>
        <v>7</v>
      </c>
    </row>
    <row r="758" spans="1:7" ht="24" x14ac:dyDescent="0.25">
      <c r="A758" s="169" t="s">
        <v>328</v>
      </c>
      <c r="B758" s="170" t="s">
        <v>236</v>
      </c>
      <c r="C758" s="171" t="s">
        <v>305</v>
      </c>
      <c r="D758" s="232">
        <v>1</v>
      </c>
      <c r="E758" s="260">
        <v>832714</v>
      </c>
      <c r="F758" s="260">
        <f t="shared" si="30"/>
        <v>832714</v>
      </c>
      <c r="G758" s="259">
        <f>48*D758</f>
        <v>48</v>
      </c>
    </row>
    <row r="759" spans="1:7" ht="24" x14ac:dyDescent="0.25">
      <c r="A759" s="169" t="s">
        <v>328</v>
      </c>
      <c r="B759" s="170" t="s">
        <v>25</v>
      </c>
      <c r="C759" s="169" t="s">
        <v>600</v>
      </c>
      <c r="D759" s="232">
        <v>1</v>
      </c>
      <c r="E759" s="260">
        <v>212345.1</v>
      </c>
      <c r="F759" s="260">
        <f t="shared" si="30"/>
        <v>212345.1</v>
      </c>
      <c r="G759" s="259">
        <f>18*D759</f>
        <v>18</v>
      </c>
    </row>
    <row r="760" spans="1:7" x14ac:dyDescent="0.25">
      <c r="A760" s="169" t="s">
        <v>328</v>
      </c>
      <c r="B760" s="170" t="s">
        <v>25</v>
      </c>
      <c r="C760" s="188" t="s">
        <v>593</v>
      </c>
      <c r="D760" s="232">
        <v>1</v>
      </c>
      <c r="E760" s="260">
        <v>461000</v>
      </c>
      <c r="F760" s="260">
        <f t="shared" si="30"/>
        <v>461000</v>
      </c>
      <c r="G760" s="259">
        <f>7*D760</f>
        <v>7</v>
      </c>
    </row>
    <row r="761" spans="1:7" x14ac:dyDescent="0.25">
      <c r="A761" s="169" t="s">
        <v>328</v>
      </c>
      <c r="B761" s="170" t="s">
        <v>25</v>
      </c>
      <c r="C761" s="169" t="s">
        <v>305</v>
      </c>
      <c r="D761" s="232">
        <v>1</v>
      </c>
      <c r="E761" s="260">
        <v>832714</v>
      </c>
      <c r="F761" s="260">
        <f t="shared" si="30"/>
        <v>832714</v>
      </c>
      <c r="G761" s="259">
        <f>48*D761</f>
        <v>48</v>
      </c>
    </row>
    <row r="762" spans="1:7" ht="24" x14ac:dyDescent="0.25">
      <c r="A762" s="169" t="s">
        <v>328</v>
      </c>
      <c r="B762" s="170" t="s">
        <v>601</v>
      </c>
      <c r="C762" s="169" t="s">
        <v>600</v>
      </c>
      <c r="D762" s="232">
        <v>1</v>
      </c>
      <c r="E762" s="260">
        <v>212345.1</v>
      </c>
      <c r="F762" s="260">
        <f t="shared" si="30"/>
        <v>212345.1</v>
      </c>
      <c r="G762" s="259">
        <f>18*D762</f>
        <v>18</v>
      </c>
    </row>
    <row r="763" spans="1:7" x14ac:dyDescent="0.25">
      <c r="A763" s="169" t="s">
        <v>328</v>
      </c>
      <c r="B763" s="170" t="s">
        <v>601</v>
      </c>
      <c r="C763" s="169" t="s">
        <v>305</v>
      </c>
      <c r="D763" s="232">
        <v>1</v>
      </c>
      <c r="E763" s="260">
        <v>832714</v>
      </c>
      <c r="F763" s="260">
        <f t="shared" si="30"/>
        <v>832714</v>
      </c>
      <c r="G763" s="259">
        <f>48*D763</f>
        <v>48</v>
      </c>
    </row>
    <row r="764" spans="1:7" ht="24" x14ac:dyDescent="0.25">
      <c r="A764" s="169" t="s">
        <v>328</v>
      </c>
      <c r="B764" s="170" t="s">
        <v>232</v>
      </c>
      <c r="C764" s="169" t="s">
        <v>600</v>
      </c>
      <c r="D764" s="232">
        <v>1</v>
      </c>
      <c r="E764" s="260">
        <v>212345.1</v>
      </c>
      <c r="F764" s="260">
        <f t="shared" si="30"/>
        <v>212345.1</v>
      </c>
      <c r="G764" s="259">
        <f>18*D764</f>
        <v>18</v>
      </c>
    </row>
    <row r="765" spans="1:7" x14ac:dyDescent="0.25">
      <c r="A765" s="169" t="s">
        <v>328</v>
      </c>
      <c r="B765" s="170" t="s">
        <v>232</v>
      </c>
      <c r="C765" s="188" t="s">
        <v>593</v>
      </c>
      <c r="D765" s="232">
        <v>1</v>
      </c>
      <c r="E765" s="260">
        <v>461000</v>
      </c>
      <c r="F765" s="260">
        <f t="shared" si="30"/>
        <v>461000</v>
      </c>
      <c r="G765" s="259">
        <f>7*D765</f>
        <v>7</v>
      </c>
    </row>
    <row r="766" spans="1:7" x14ac:dyDescent="0.25">
      <c r="A766" s="169" t="s">
        <v>328</v>
      </c>
      <c r="B766" s="170" t="s">
        <v>232</v>
      </c>
      <c r="C766" s="169" t="s">
        <v>305</v>
      </c>
      <c r="D766" s="232">
        <v>1</v>
      </c>
      <c r="E766" s="260">
        <v>832714</v>
      </c>
      <c r="F766" s="260">
        <f t="shared" si="30"/>
        <v>832714</v>
      </c>
      <c r="G766" s="259">
        <f>48*D766</f>
        <v>48</v>
      </c>
    </row>
    <row r="767" spans="1:7" ht="24" x14ac:dyDescent="0.25">
      <c r="A767" s="169" t="s">
        <v>287</v>
      </c>
      <c r="B767" s="170" t="s">
        <v>543</v>
      </c>
      <c r="C767" s="169" t="s">
        <v>234</v>
      </c>
      <c r="D767" s="232">
        <v>1</v>
      </c>
      <c r="E767" s="260">
        <v>42200</v>
      </c>
      <c r="F767" s="260">
        <f t="shared" si="30"/>
        <v>42200</v>
      </c>
      <c r="G767" s="259">
        <v>27</v>
      </c>
    </row>
    <row r="768" spans="1:7" ht="24" x14ac:dyDescent="0.25">
      <c r="A768" s="169" t="s">
        <v>287</v>
      </c>
      <c r="B768" s="170" t="s">
        <v>543</v>
      </c>
      <c r="C768" s="169" t="s">
        <v>600</v>
      </c>
      <c r="D768" s="232">
        <v>1</v>
      </c>
      <c r="E768" s="260">
        <v>212345.1</v>
      </c>
      <c r="F768" s="260">
        <f t="shared" si="30"/>
        <v>212345.1</v>
      </c>
      <c r="G768" s="259">
        <f>18*D768</f>
        <v>18</v>
      </c>
    </row>
    <row r="769" spans="1:7" x14ac:dyDescent="0.25">
      <c r="A769" s="169" t="s">
        <v>287</v>
      </c>
      <c r="B769" s="170" t="s">
        <v>543</v>
      </c>
      <c r="C769" s="188" t="s">
        <v>593</v>
      </c>
      <c r="D769" s="232">
        <v>1</v>
      </c>
      <c r="E769" s="260">
        <v>461000</v>
      </c>
      <c r="F769" s="260">
        <f t="shared" si="30"/>
        <v>461000</v>
      </c>
      <c r="G769" s="259">
        <f>7*D769</f>
        <v>7</v>
      </c>
    </row>
    <row r="770" spans="1:7" x14ac:dyDescent="0.25">
      <c r="A770" s="169" t="s">
        <v>287</v>
      </c>
      <c r="B770" s="170" t="s">
        <v>543</v>
      </c>
      <c r="C770" s="170" t="s">
        <v>305</v>
      </c>
      <c r="D770" s="232">
        <v>1</v>
      </c>
      <c r="E770" s="260">
        <v>832714</v>
      </c>
      <c r="F770" s="260">
        <f t="shared" si="30"/>
        <v>832714</v>
      </c>
      <c r="G770" s="259">
        <f>48*D770</f>
        <v>48</v>
      </c>
    </row>
    <row r="771" spans="1:7" ht="24" x14ac:dyDescent="0.25">
      <c r="A771" s="169" t="s">
        <v>287</v>
      </c>
      <c r="B771" s="170" t="s">
        <v>537</v>
      </c>
      <c r="C771" s="169" t="s">
        <v>600</v>
      </c>
      <c r="D771" s="232">
        <v>1</v>
      </c>
      <c r="E771" s="260">
        <v>212345.1</v>
      </c>
      <c r="F771" s="260">
        <f t="shared" si="30"/>
        <v>212345.1</v>
      </c>
      <c r="G771" s="259">
        <f>18*D771</f>
        <v>18</v>
      </c>
    </row>
    <row r="772" spans="1:7" x14ac:dyDescent="0.25">
      <c r="A772" s="169" t="s">
        <v>287</v>
      </c>
      <c r="B772" s="170" t="s">
        <v>537</v>
      </c>
      <c r="C772" s="170" t="s">
        <v>305</v>
      </c>
      <c r="D772" s="232">
        <v>1</v>
      </c>
      <c r="E772" s="260">
        <v>832714</v>
      </c>
      <c r="F772" s="260">
        <f t="shared" si="30"/>
        <v>832714</v>
      </c>
      <c r="G772" s="259">
        <f>48*D772</f>
        <v>48</v>
      </c>
    </row>
    <row r="773" spans="1:7" ht="24" x14ac:dyDescent="0.25">
      <c r="A773" s="169" t="s">
        <v>287</v>
      </c>
      <c r="B773" s="170" t="s">
        <v>492</v>
      </c>
      <c r="C773" s="169" t="s">
        <v>600</v>
      </c>
      <c r="D773" s="232">
        <v>1</v>
      </c>
      <c r="E773" s="260">
        <v>212345.1</v>
      </c>
      <c r="F773" s="260">
        <f t="shared" si="30"/>
        <v>212345.1</v>
      </c>
      <c r="G773" s="259">
        <f>18*D773</f>
        <v>18</v>
      </c>
    </row>
    <row r="774" spans="1:7" x14ac:dyDescent="0.25">
      <c r="A774" s="169" t="s">
        <v>287</v>
      </c>
      <c r="B774" s="170" t="s">
        <v>492</v>
      </c>
      <c r="C774" s="170" t="s">
        <v>305</v>
      </c>
      <c r="D774" s="232">
        <v>1</v>
      </c>
      <c r="E774" s="260">
        <v>832714</v>
      </c>
      <c r="F774" s="260">
        <f t="shared" ref="F774:F805" si="31">+E774*D774</f>
        <v>832714</v>
      </c>
      <c r="G774" s="259">
        <f>48*D774</f>
        <v>48</v>
      </c>
    </row>
    <row r="775" spans="1:7" ht="24" x14ac:dyDescent="0.25">
      <c r="A775" s="169" t="s">
        <v>287</v>
      </c>
      <c r="B775" s="170" t="s">
        <v>287</v>
      </c>
      <c r="C775" s="169" t="s">
        <v>234</v>
      </c>
      <c r="D775" s="232">
        <v>1</v>
      </c>
      <c r="E775" s="260">
        <v>42200</v>
      </c>
      <c r="F775" s="260">
        <f t="shared" si="31"/>
        <v>42200</v>
      </c>
      <c r="G775" s="259">
        <v>27</v>
      </c>
    </row>
    <row r="776" spans="1:7" ht="24" x14ac:dyDescent="0.25">
      <c r="A776" s="169" t="s">
        <v>287</v>
      </c>
      <c r="B776" s="170" t="s">
        <v>287</v>
      </c>
      <c r="C776" s="169" t="s">
        <v>600</v>
      </c>
      <c r="D776" s="232">
        <v>1</v>
      </c>
      <c r="E776" s="260">
        <v>212345.1</v>
      </c>
      <c r="F776" s="260">
        <f t="shared" si="31"/>
        <v>212345.1</v>
      </c>
      <c r="G776" s="259">
        <f>18*D776</f>
        <v>18</v>
      </c>
    </row>
    <row r="777" spans="1:7" x14ac:dyDescent="0.25">
      <c r="A777" s="169" t="s">
        <v>287</v>
      </c>
      <c r="B777" s="170" t="s">
        <v>287</v>
      </c>
      <c r="C777" s="170" t="s">
        <v>305</v>
      </c>
      <c r="D777" s="232">
        <v>1</v>
      </c>
      <c r="E777" s="260">
        <v>832714</v>
      </c>
      <c r="F777" s="260">
        <f t="shared" si="31"/>
        <v>832714</v>
      </c>
      <c r="G777" s="259">
        <f>48*D777</f>
        <v>48</v>
      </c>
    </row>
    <row r="778" spans="1:7" x14ac:dyDescent="0.25">
      <c r="A778" s="170" t="s">
        <v>287</v>
      </c>
      <c r="B778" s="170" t="s">
        <v>538</v>
      </c>
      <c r="C778" s="169" t="s">
        <v>220</v>
      </c>
      <c r="D778" s="232">
        <v>1</v>
      </c>
      <c r="E778" s="262">
        <v>480000</v>
      </c>
      <c r="F778" s="260">
        <f t="shared" si="31"/>
        <v>480000</v>
      </c>
      <c r="G778" s="259">
        <v>20</v>
      </c>
    </row>
    <row r="779" spans="1:7" ht="24" x14ac:dyDescent="0.25">
      <c r="A779" s="170" t="s">
        <v>287</v>
      </c>
      <c r="B779" s="170" t="s">
        <v>538</v>
      </c>
      <c r="C779" s="169" t="s">
        <v>234</v>
      </c>
      <c r="D779" s="232">
        <v>1</v>
      </c>
      <c r="E779" s="260">
        <v>42200</v>
      </c>
      <c r="F779" s="260">
        <f t="shared" si="31"/>
        <v>42200</v>
      </c>
      <c r="G779" s="259">
        <v>27</v>
      </c>
    </row>
    <row r="780" spans="1:7" ht="24" x14ac:dyDescent="0.25">
      <c r="A780" s="170" t="s">
        <v>287</v>
      </c>
      <c r="B780" s="170" t="s">
        <v>538</v>
      </c>
      <c r="C780" s="169" t="s">
        <v>600</v>
      </c>
      <c r="D780" s="232">
        <v>1</v>
      </c>
      <c r="E780" s="260">
        <v>212345.1</v>
      </c>
      <c r="F780" s="260">
        <f t="shared" si="31"/>
        <v>212345.1</v>
      </c>
      <c r="G780" s="259">
        <f>18*D780</f>
        <v>18</v>
      </c>
    </row>
    <row r="781" spans="1:7" x14ac:dyDescent="0.25">
      <c r="A781" s="170" t="s">
        <v>287</v>
      </c>
      <c r="B781" s="170" t="s">
        <v>538</v>
      </c>
      <c r="C781" s="188" t="s">
        <v>593</v>
      </c>
      <c r="D781" s="232">
        <v>1</v>
      </c>
      <c r="E781" s="260">
        <v>461000</v>
      </c>
      <c r="F781" s="260">
        <f t="shared" si="31"/>
        <v>461000</v>
      </c>
      <c r="G781" s="259">
        <f>7*D781</f>
        <v>7</v>
      </c>
    </row>
    <row r="782" spans="1:7" x14ac:dyDescent="0.25">
      <c r="A782" s="170" t="s">
        <v>287</v>
      </c>
      <c r="B782" s="170" t="s">
        <v>538</v>
      </c>
      <c r="C782" s="169" t="s">
        <v>305</v>
      </c>
      <c r="D782" s="232">
        <v>1</v>
      </c>
      <c r="E782" s="260">
        <v>832714</v>
      </c>
      <c r="F782" s="260">
        <f t="shared" si="31"/>
        <v>832714</v>
      </c>
      <c r="G782" s="259">
        <f>48*D782</f>
        <v>48</v>
      </c>
    </row>
    <row r="783" spans="1:7" ht="24" x14ac:dyDescent="0.25">
      <c r="A783" s="170" t="s">
        <v>287</v>
      </c>
      <c r="B783" s="170" t="s">
        <v>542</v>
      </c>
      <c r="C783" s="169" t="s">
        <v>600</v>
      </c>
      <c r="D783" s="232">
        <v>1</v>
      </c>
      <c r="E783" s="260">
        <v>212345.1</v>
      </c>
      <c r="F783" s="260">
        <f t="shared" si="31"/>
        <v>212345.1</v>
      </c>
      <c r="G783" s="259">
        <f>18*D783</f>
        <v>18</v>
      </c>
    </row>
    <row r="784" spans="1:7" x14ac:dyDescent="0.25">
      <c r="A784" s="170" t="s">
        <v>287</v>
      </c>
      <c r="B784" s="170" t="s">
        <v>542</v>
      </c>
      <c r="C784" s="169" t="s">
        <v>305</v>
      </c>
      <c r="D784" s="232">
        <v>1</v>
      </c>
      <c r="E784" s="260">
        <v>832714</v>
      </c>
      <c r="F784" s="260">
        <f t="shared" si="31"/>
        <v>832714</v>
      </c>
      <c r="G784" s="259">
        <f>48*D784</f>
        <v>48</v>
      </c>
    </row>
    <row r="785" spans="1:7" ht="24" x14ac:dyDescent="0.25">
      <c r="A785" s="170" t="s">
        <v>287</v>
      </c>
      <c r="B785" s="170" t="s">
        <v>540</v>
      </c>
      <c r="C785" s="169" t="s">
        <v>600</v>
      </c>
      <c r="D785" s="232">
        <v>1</v>
      </c>
      <c r="E785" s="260">
        <v>212345.1</v>
      </c>
      <c r="F785" s="260">
        <f t="shared" si="31"/>
        <v>212345.1</v>
      </c>
      <c r="G785" s="259">
        <f>18*D785</f>
        <v>18</v>
      </c>
    </row>
    <row r="786" spans="1:7" x14ac:dyDescent="0.25">
      <c r="A786" s="170" t="s">
        <v>287</v>
      </c>
      <c r="B786" s="170" t="s">
        <v>540</v>
      </c>
      <c r="C786" s="169" t="s">
        <v>305</v>
      </c>
      <c r="D786" s="232">
        <v>1</v>
      </c>
      <c r="E786" s="260">
        <v>832714</v>
      </c>
      <c r="F786" s="260">
        <f t="shared" si="31"/>
        <v>832714</v>
      </c>
      <c r="G786" s="259">
        <f>48*D786</f>
        <v>48</v>
      </c>
    </row>
    <row r="787" spans="1:7" ht="24" x14ac:dyDescent="0.25">
      <c r="A787" s="169" t="s">
        <v>287</v>
      </c>
      <c r="B787" s="170" t="s">
        <v>497</v>
      </c>
      <c r="C787" s="169" t="s">
        <v>234</v>
      </c>
      <c r="D787" s="232">
        <v>1</v>
      </c>
      <c r="E787" s="260">
        <v>42200</v>
      </c>
      <c r="F787" s="260">
        <f t="shared" si="31"/>
        <v>42200</v>
      </c>
      <c r="G787" s="259">
        <v>27</v>
      </c>
    </row>
    <row r="788" spans="1:7" x14ac:dyDescent="0.25">
      <c r="A788" s="169" t="s">
        <v>287</v>
      </c>
      <c r="B788" s="170" t="s">
        <v>497</v>
      </c>
      <c r="C788" s="169" t="s">
        <v>305</v>
      </c>
      <c r="D788" s="232">
        <v>1</v>
      </c>
      <c r="E788" s="260">
        <v>832714</v>
      </c>
      <c r="F788" s="260">
        <f t="shared" si="31"/>
        <v>832714</v>
      </c>
      <c r="G788" s="259">
        <f>48*D788</f>
        <v>48</v>
      </c>
    </row>
    <row r="789" spans="1:7" ht="24" x14ac:dyDescent="0.25">
      <c r="A789" s="169" t="s">
        <v>287</v>
      </c>
      <c r="B789" s="170" t="s">
        <v>539</v>
      </c>
      <c r="C789" s="169" t="s">
        <v>600</v>
      </c>
      <c r="D789" s="232">
        <v>1</v>
      </c>
      <c r="E789" s="260">
        <v>212345.1</v>
      </c>
      <c r="F789" s="260">
        <f t="shared" si="31"/>
        <v>212345.1</v>
      </c>
      <c r="G789" s="259">
        <f>18*D789</f>
        <v>18</v>
      </c>
    </row>
    <row r="790" spans="1:7" ht="24" x14ac:dyDescent="0.25">
      <c r="A790" s="169" t="s">
        <v>287</v>
      </c>
      <c r="B790" s="170" t="s">
        <v>539</v>
      </c>
      <c r="C790" s="169" t="s">
        <v>305</v>
      </c>
      <c r="D790" s="232">
        <v>1</v>
      </c>
      <c r="E790" s="260">
        <v>832714</v>
      </c>
      <c r="F790" s="260">
        <f t="shared" si="31"/>
        <v>832714</v>
      </c>
      <c r="G790" s="259">
        <f>48*D790</f>
        <v>48</v>
      </c>
    </row>
    <row r="791" spans="1:7" ht="24" x14ac:dyDescent="0.25">
      <c r="A791" s="169" t="s">
        <v>287</v>
      </c>
      <c r="B791" s="170" t="s">
        <v>541</v>
      </c>
      <c r="C791" s="169" t="s">
        <v>600</v>
      </c>
      <c r="D791" s="232">
        <v>1</v>
      </c>
      <c r="E791" s="260">
        <v>212345.1</v>
      </c>
      <c r="F791" s="260">
        <f t="shared" si="31"/>
        <v>212345.1</v>
      </c>
      <c r="G791" s="259">
        <f>18*D791</f>
        <v>18</v>
      </c>
    </row>
    <row r="792" spans="1:7" x14ac:dyDescent="0.25">
      <c r="A792" s="169" t="s">
        <v>287</v>
      </c>
      <c r="B792" s="170" t="s">
        <v>541</v>
      </c>
      <c r="C792" s="169" t="s">
        <v>305</v>
      </c>
      <c r="D792" s="232">
        <v>1</v>
      </c>
      <c r="E792" s="260">
        <v>832714</v>
      </c>
      <c r="F792" s="260">
        <f t="shared" si="31"/>
        <v>832714</v>
      </c>
      <c r="G792" s="259">
        <f>48*D792</f>
        <v>48</v>
      </c>
    </row>
    <row r="793" spans="1:7" x14ac:dyDescent="0.25">
      <c r="A793" s="169" t="s">
        <v>287</v>
      </c>
      <c r="B793" s="170" t="s">
        <v>544</v>
      </c>
      <c r="C793" s="169" t="s">
        <v>220</v>
      </c>
      <c r="D793" s="232">
        <v>1</v>
      </c>
      <c r="E793" s="262">
        <v>480000</v>
      </c>
      <c r="F793" s="260">
        <f t="shared" si="31"/>
        <v>480000</v>
      </c>
      <c r="G793" s="259">
        <v>20</v>
      </c>
    </row>
    <row r="794" spans="1:7" ht="24" x14ac:dyDescent="0.25">
      <c r="A794" s="169" t="s">
        <v>287</v>
      </c>
      <c r="B794" s="170" t="s">
        <v>544</v>
      </c>
      <c r="C794" s="169" t="s">
        <v>600</v>
      </c>
      <c r="D794" s="232">
        <v>1</v>
      </c>
      <c r="E794" s="260">
        <v>212345.1</v>
      </c>
      <c r="F794" s="260">
        <f t="shared" si="31"/>
        <v>212345.1</v>
      </c>
      <c r="G794" s="259">
        <f>18*D794</f>
        <v>18</v>
      </c>
    </row>
    <row r="795" spans="1:7" x14ac:dyDescent="0.25">
      <c r="A795" s="169" t="s">
        <v>287</v>
      </c>
      <c r="B795" s="170" t="s">
        <v>544</v>
      </c>
      <c r="C795" s="169" t="s">
        <v>305</v>
      </c>
      <c r="D795" s="232">
        <v>1</v>
      </c>
      <c r="E795" s="260">
        <v>832714</v>
      </c>
      <c r="F795" s="260">
        <f t="shared" si="31"/>
        <v>832714</v>
      </c>
      <c r="G795" s="259">
        <f>48*D795</f>
        <v>48</v>
      </c>
    </row>
    <row r="796" spans="1:7" x14ac:dyDescent="0.25">
      <c r="A796" s="169" t="s">
        <v>287</v>
      </c>
      <c r="B796" s="170" t="s">
        <v>544</v>
      </c>
      <c r="C796" s="169" t="s">
        <v>305</v>
      </c>
      <c r="D796" s="232">
        <v>1</v>
      </c>
      <c r="E796" s="260">
        <v>832714</v>
      </c>
      <c r="F796" s="260">
        <f t="shared" si="31"/>
        <v>832714</v>
      </c>
      <c r="G796" s="259">
        <f>48*D796</f>
        <v>48</v>
      </c>
    </row>
    <row r="797" spans="1:7" ht="24" x14ac:dyDescent="0.25">
      <c r="A797" s="170" t="s">
        <v>287</v>
      </c>
      <c r="B797" s="170" t="s">
        <v>545</v>
      </c>
      <c r="C797" s="169" t="s">
        <v>600</v>
      </c>
      <c r="D797" s="232">
        <v>1</v>
      </c>
      <c r="E797" s="260">
        <v>212345.1</v>
      </c>
      <c r="F797" s="260">
        <f t="shared" si="31"/>
        <v>212345.1</v>
      </c>
      <c r="G797" s="259">
        <f>18*D797</f>
        <v>18</v>
      </c>
    </row>
    <row r="798" spans="1:7" ht="24" x14ac:dyDescent="0.25">
      <c r="A798" s="170" t="s">
        <v>287</v>
      </c>
      <c r="B798" s="170" t="s">
        <v>545</v>
      </c>
      <c r="C798" s="169" t="s">
        <v>305</v>
      </c>
      <c r="D798" s="232">
        <v>1</v>
      </c>
      <c r="E798" s="260">
        <v>832714</v>
      </c>
      <c r="F798" s="260">
        <f t="shared" si="31"/>
        <v>832714</v>
      </c>
      <c r="G798" s="259">
        <f>48*D798</f>
        <v>48</v>
      </c>
    </row>
    <row r="799" spans="1:7" ht="24" x14ac:dyDescent="0.25">
      <c r="A799" s="169" t="s">
        <v>287</v>
      </c>
      <c r="B799" s="170" t="s">
        <v>208</v>
      </c>
      <c r="C799" s="169" t="s">
        <v>600</v>
      </c>
      <c r="D799" s="232">
        <v>1</v>
      </c>
      <c r="E799" s="260">
        <v>212345.1</v>
      </c>
      <c r="F799" s="260">
        <f t="shared" si="31"/>
        <v>212345.1</v>
      </c>
      <c r="G799" s="259">
        <f>18*D799</f>
        <v>18</v>
      </c>
    </row>
    <row r="800" spans="1:7" ht="24" x14ac:dyDescent="0.25">
      <c r="A800" s="169" t="s">
        <v>287</v>
      </c>
      <c r="B800" s="170" t="s">
        <v>208</v>
      </c>
      <c r="C800" s="169" t="s">
        <v>600</v>
      </c>
      <c r="D800" s="232">
        <v>1</v>
      </c>
      <c r="E800" s="260">
        <v>212345.1</v>
      </c>
      <c r="F800" s="260">
        <f t="shared" si="31"/>
        <v>212345.1</v>
      </c>
      <c r="G800" s="259">
        <f>18*D800</f>
        <v>18</v>
      </c>
    </row>
    <row r="801" spans="1:7" x14ac:dyDescent="0.25">
      <c r="A801" s="169" t="s">
        <v>287</v>
      </c>
      <c r="B801" s="170" t="s">
        <v>208</v>
      </c>
      <c r="C801" s="169" t="s">
        <v>305</v>
      </c>
      <c r="D801" s="232">
        <v>1</v>
      </c>
      <c r="E801" s="260">
        <v>832714</v>
      </c>
      <c r="F801" s="260">
        <f t="shared" si="31"/>
        <v>832714</v>
      </c>
      <c r="G801" s="259">
        <f>48*D801</f>
        <v>48</v>
      </c>
    </row>
    <row r="802" spans="1:7" x14ac:dyDescent="0.25">
      <c r="A802" s="258" t="s">
        <v>287</v>
      </c>
      <c r="B802" s="258" t="s">
        <v>186</v>
      </c>
      <c r="C802" s="258" t="s">
        <v>220</v>
      </c>
      <c r="D802" s="259">
        <v>1</v>
      </c>
      <c r="E802" s="262">
        <v>480000</v>
      </c>
      <c r="F802" s="262">
        <v>480000</v>
      </c>
      <c r="G802" s="259">
        <v>20</v>
      </c>
    </row>
    <row r="803" spans="1:7" x14ac:dyDescent="0.25">
      <c r="A803" s="169" t="s">
        <v>287</v>
      </c>
      <c r="B803" s="170" t="s">
        <v>186</v>
      </c>
      <c r="C803" s="169" t="s">
        <v>305</v>
      </c>
      <c r="D803" s="232">
        <v>1</v>
      </c>
      <c r="E803" s="260">
        <v>832714</v>
      </c>
      <c r="F803" s="260">
        <f t="shared" ref="F803:F834" si="32">+E803*D803</f>
        <v>832714</v>
      </c>
      <c r="G803" s="259">
        <f>48*D803</f>
        <v>48</v>
      </c>
    </row>
    <row r="804" spans="1:7" ht="24" x14ac:dyDescent="0.25">
      <c r="A804" s="169" t="s">
        <v>290</v>
      </c>
      <c r="B804" s="170" t="s">
        <v>249</v>
      </c>
      <c r="C804" s="169" t="s">
        <v>600</v>
      </c>
      <c r="D804" s="232">
        <v>1</v>
      </c>
      <c r="E804" s="260">
        <v>212345.1</v>
      </c>
      <c r="F804" s="260">
        <f t="shared" si="32"/>
        <v>212345.1</v>
      </c>
      <c r="G804" s="259">
        <f>18*D804</f>
        <v>18</v>
      </c>
    </row>
    <row r="805" spans="1:7" ht="24" x14ac:dyDescent="0.25">
      <c r="A805" s="258" t="s">
        <v>290</v>
      </c>
      <c r="B805" s="258" t="s">
        <v>249</v>
      </c>
      <c r="C805" s="258" t="s">
        <v>600</v>
      </c>
      <c r="D805" s="259">
        <v>3</v>
      </c>
      <c r="E805" s="260">
        <v>212345.1</v>
      </c>
      <c r="F805" s="260">
        <f t="shared" si="32"/>
        <v>637035.30000000005</v>
      </c>
      <c r="G805" s="259">
        <v>66</v>
      </c>
    </row>
    <row r="806" spans="1:7" ht="24" x14ac:dyDescent="0.25">
      <c r="A806" s="169" t="s">
        <v>603</v>
      </c>
      <c r="B806" s="170" t="s">
        <v>605</v>
      </c>
      <c r="C806" s="169" t="s">
        <v>600</v>
      </c>
      <c r="D806" s="232">
        <v>1</v>
      </c>
      <c r="E806" s="260">
        <v>212345.1</v>
      </c>
      <c r="F806" s="260">
        <f t="shared" si="32"/>
        <v>212345.1</v>
      </c>
      <c r="G806" s="259">
        <f>18*D806</f>
        <v>18</v>
      </c>
    </row>
    <row r="807" spans="1:7" x14ac:dyDescent="0.25">
      <c r="A807" s="169" t="s">
        <v>603</v>
      </c>
      <c r="B807" s="170" t="s">
        <v>607</v>
      </c>
      <c r="C807" s="169" t="s">
        <v>305</v>
      </c>
      <c r="D807" s="232">
        <v>5</v>
      </c>
      <c r="E807" s="260">
        <v>832714</v>
      </c>
      <c r="F807" s="260">
        <f t="shared" si="32"/>
        <v>4163570</v>
      </c>
      <c r="G807" s="259">
        <f>48*D807</f>
        <v>240</v>
      </c>
    </row>
    <row r="808" spans="1:7" ht="24" x14ac:dyDescent="0.25">
      <c r="A808" s="169" t="s">
        <v>46</v>
      </c>
      <c r="B808" s="170" t="s">
        <v>482</v>
      </c>
      <c r="C808" s="169" t="s">
        <v>234</v>
      </c>
      <c r="D808" s="232">
        <v>1</v>
      </c>
      <c r="E808" s="260">
        <v>42200</v>
      </c>
      <c r="F808" s="260">
        <f t="shared" si="32"/>
        <v>42200</v>
      </c>
      <c r="G808" s="259">
        <v>27</v>
      </c>
    </row>
    <row r="809" spans="1:7" x14ac:dyDescent="0.25">
      <c r="A809" s="169" t="s">
        <v>46</v>
      </c>
      <c r="B809" s="170" t="s">
        <v>482</v>
      </c>
      <c r="C809" s="188" t="s">
        <v>593</v>
      </c>
      <c r="D809" s="232">
        <v>1</v>
      </c>
      <c r="E809" s="260">
        <v>461000</v>
      </c>
      <c r="F809" s="260">
        <f t="shared" si="32"/>
        <v>461000</v>
      </c>
      <c r="G809" s="259">
        <f>7*D809</f>
        <v>7</v>
      </c>
    </row>
    <row r="810" spans="1:7" x14ac:dyDescent="0.25">
      <c r="A810" s="258" t="s">
        <v>46</v>
      </c>
      <c r="B810" s="258" t="s">
        <v>46</v>
      </c>
      <c r="C810" s="258" t="s">
        <v>305</v>
      </c>
      <c r="D810" s="259">
        <v>2</v>
      </c>
      <c r="E810" s="260">
        <v>832714</v>
      </c>
      <c r="F810" s="260">
        <f t="shared" si="32"/>
        <v>1665428</v>
      </c>
      <c r="G810" s="259">
        <v>65</v>
      </c>
    </row>
    <row r="811" spans="1:7" x14ac:dyDescent="0.25">
      <c r="A811" s="258" t="s">
        <v>46</v>
      </c>
      <c r="B811" s="258" t="s">
        <v>339</v>
      </c>
      <c r="C811" s="258" t="s">
        <v>305</v>
      </c>
      <c r="D811" s="259">
        <v>2</v>
      </c>
      <c r="E811" s="260">
        <v>832714</v>
      </c>
      <c r="F811" s="260">
        <f t="shared" si="32"/>
        <v>1665428</v>
      </c>
      <c r="G811" s="259">
        <v>65</v>
      </c>
    </row>
    <row r="812" spans="1:7" x14ac:dyDescent="0.25">
      <c r="A812" s="169" t="s">
        <v>46</v>
      </c>
      <c r="B812" s="170" t="s">
        <v>283</v>
      </c>
      <c r="C812" s="169" t="s">
        <v>220</v>
      </c>
      <c r="D812" s="232">
        <v>1</v>
      </c>
      <c r="E812" s="262">
        <v>480000</v>
      </c>
      <c r="F812" s="260">
        <f t="shared" si="32"/>
        <v>480000</v>
      </c>
      <c r="G812" s="259">
        <v>20</v>
      </c>
    </row>
    <row r="813" spans="1:7" x14ac:dyDescent="0.25">
      <c r="A813" s="169" t="s">
        <v>510</v>
      </c>
      <c r="B813" s="208" t="s">
        <v>512</v>
      </c>
      <c r="C813" s="169" t="s">
        <v>220</v>
      </c>
      <c r="D813" s="232">
        <v>1</v>
      </c>
      <c r="E813" s="262">
        <v>480000</v>
      </c>
      <c r="F813" s="260">
        <f t="shared" si="32"/>
        <v>480000</v>
      </c>
      <c r="G813" s="259">
        <v>20</v>
      </c>
    </row>
    <row r="814" spans="1:7" x14ac:dyDescent="0.25">
      <c r="A814" s="169" t="s">
        <v>510</v>
      </c>
      <c r="B814" s="208" t="s">
        <v>514</v>
      </c>
      <c r="C814" s="169" t="s">
        <v>220</v>
      </c>
      <c r="D814" s="232">
        <v>1</v>
      </c>
      <c r="E814" s="262">
        <v>480000</v>
      </c>
      <c r="F814" s="260">
        <f t="shared" si="32"/>
        <v>480000</v>
      </c>
      <c r="G814" s="259">
        <v>20</v>
      </c>
    </row>
    <row r="815" spans="1:7" x14ac:dyDescent="0.25">
      <c r="A815" s="169" t="s">
        <v>510</v>
      </c>
      <c r="B815" s="208" t="s">
        <v>515</v>
      </c>
      <c r="C815" s="169" t="s">
        <v>220</v>
      </c>
      <c r="D815" s="232">
        <v>1</v>
      </c>
      <c r="E815" s="262">
        <v>480000</v>
      </c>
      <c r="F815" s="260">
        <f t="shared" si="32"/>
        <v>480000</v>
      </c>
      <c r="G815" s="259">
        <v>20</v>
      </c>
    </row>
    <row r="816" spans="1:7" x14ac:dyDescent="0.25">
      <c r="A816" s="169" t="s">
        <v>510</v>
      </c>
      <c r="B816" s="208" t="s">
        <v>516</v>
      </c>
      <c r="C816" s="169" t="s">
        <v>220</v>
      </c>
      <c r="D816" s="232">
        <v>1</v>
      </c>
      <c r="E816" s="262">
        <v>480000</v>
      </c>
      <c r="F816" s="260">
        <f t="shared" si="32"/>
        <v>480000</v>
      </c>
      <c r="G816" s="259">
        <v>20</v>
      </c>
    </row>
    <row r="817" spans="1:7" x14ac:dyDescent="0.25">
      <c r="A817" s="169" t="s">
        <v>510</v>
      </c>
      <c r="B817" s="209" t="s">
        <v>511</v>
      </c>
      <c r="C817" s="169" t="s">
        <v>220</v>
      </c>
      <c r="D817" s="232">
        <v>1</v>
      </c>
      <c r="E817" s="262">
        <v>480000</v>
      </c>
      <c r="F817" s="260">
        <f t="shared" si="32"/>
        <v>480000</v>
      </c>
      <c r="G817" s="259">
        <v>20</v>
      </c>
    </row>
    <row r="818" spans="1:7" ht="24" x14ac:dyDescent="0.25">
      <c r="A818" s="169" t="s">
        <v>510</v>
      </c>
      <c r="B818" s="209" t="s">
        <v>511</v>
      </c>
      <c r="C818" s="169" t="s">
        <v>234</v>
      </c>
      <c r="D818" s="232">
        <v>1</v>
      </c>
      <c r="E818" s="260">
        <v>42200</v>
      </c>
      <c r="F818" s="260">
        <f t="shared" si="32"/>
        <v>42200</v>
      </c>
      <c r="G818" s="259">
        <v>27</v>
      </c>
    </row>
    <row r="819" spans="1:7" x14ac:dyDescent="0.25">
      <c r="A819" s="169" t="s">
        <v>510</v>
      </c>
      <c r="B819" s="209" t="s">
        <v>511</v>
      </c>
      <c r="C819" s="169" t="s">
        <v>305</v>
      </c>
      <c r="D819" s="232">
        <v>1</v>
      </c>
      <c r="E819" s="260">
        <v>832714</v>
      </c>
      <c r="F819" s="260">
        <f t="shared" si="32"/>
        <v>832714</v>
      </c>
      <c r="G819" s="259">
        <f>48*D819</f>
        <v>48</v>
      </c>
    </row>
    <row r="820" spans="1:7" x14ac:dyDescent="0.25">
      <c r="A820" s="169" t="s">
        <v>510</v>
      </c>
      <c r="B820" s="208" t="s">
        <v>517</v>
      </c>
      <c r="C820" s="169" t="s">
        <v>220</v>
      </c>
      <c r="D820" s="232">
        <v>1</v>
      </c>
      <c r="E820" s="262">
        <v>480000</v>
      </c>
      <c r="F820" s="260">
        <f t="shared" si="32"/>
        <v>480000</v>
      </c>
      <c r="G820" s="259">
        <v>20</v>
      </c>
    </row>
    <row r="821" spans="1:7" x14ac:dyDescent="0.25">
      <c r="A821" s="169" t="s">
        <v>510</v>
      </c>
      <c r="B821" s="208" t="s">
        <v>519</v>
      </c>
      <c r="C821" s="169" t="s">
        <v>220</v>
      </c>
      <c r="D821" s="232">
        <v>1</v>
      </c>
      <c r="E821" s="262">
        <v>480000</v>
      </c>
      <c r="F821" s="260">
        <f t="shared" si="32"/>
        <v>480000</v>
      </c>
      <c r="G821" s="259">
        <v>20</v>
      </c>
    </row>
    <row r="822" spans="1:7" x14ac:dyDescent="0.25">
      <c r="A822" s="169" t="s">
        <v>510</v>
      </c>
      <c r="B822" s="208" t="s">
        <v>520</v>
      </c>
      <c r="C822" s="169" t="s">
        <v>220</v>
      </c>
      <c r="D822" s="232">
        <v>1</v>
      </c>
      <c r="E822" s="262">
        <v>480000</v>
      </c>
      <c r="F822" s="260">
        <f t="shared" si="32"/>
        <v>480000</v>
      </c>
      <c r="G822" s="259">
        <v>20</v>
      </c>
    </row>
    <row r="823" spans="1:7" x14ac:dyDescent="0.25">
      <c r="A823" s="169" t="s">
        <v>510</v>
      </c>
      <c r="B823" s="208" t="s">
        <v>487</v>
      </c>
      <c r="C823" s="188" t="s">
        <v>593</v>
      </c>
      <c r="D823" s="232">
        <v>1</v>
      </c>
      <c r="E823" s="260">
        <v>461000</v>
      </c>
      <c r="F823" s="260">
        <f t="shared" si="32"/>
        <v>461000</v>
      </c>
      <c r="G823" s="259">
        <f>7*D823</f>
        <v>7</v>
      </c>
    </row>
    <row r="824" spans="1:7" x14ac:dyDescent="0.25">
      <c r="A824" s="169" t="s">
        <v>510</v>
      </c>
      <c r="B824" s="208" t="s">
        <v>523</v>
      </c>
      <c r="C824" s="169" t="s">
        <v>220</v>
      </c>
      <c r="D824" s="232">
        <v>1</v>
      </c>
      <c r="E824" s="262">
        <v>480000</v>
      </c>
      <c r="F824" s="260">
        <f t="shared" si="32"/>
        <v>480000</v>
      </c>
      <c r="G824" s="259">
        <v>20</v>
      </c>
    </row>
    <row r="825" spans="1:7" x14ac:dyDescent="0.25">
      <c r="A825" s="169" t="s">
        <v>510</v>
      </c>
      <c r="B825" s="208" t="s">
        <v>525</v>
      </c>
      <c r="C825" s="169" t="s">
        <v>220</v>
      </c>
      <c r="D825" s="232">
        <v>1</v>
      </c>
      <c r="E825" s="262">
        <v>480000</v>
      </c>
      <c r="F825" s="260">
        <f t="shared" si="32"/>
        <v>480000</v>
      </c>
      <c r="G825" s="259">
        <v>20</v>
      </c>
    </row>
    <row r="826" spans="1:7" x14ac:dyDescent="0.25">
      <c r="A826" s="169" t="s">
        <v>510</v>
      </c>
      <c r="B826" s="208" t="s">
        <v>526</v>
      </c>
      <c r="C826" s="169" t="s">
        <v>220</v>
      </c>
      <c r="D826" s="232">
        <v>1</v>
      </c>
      <c r="E826" s="262">
        <v>480000</v>
      </c>
      <c r="F826" s="260">
        <f t="shared" si="32"/>
        <v>480000</v>
      </c>
      <c r="G826" s="259">
        <v>20</v>
      </c>
    </row>
    <row r="827" spans="1:7" x14ac:dyDescent="0.25">
      <c r="A827" s="169" t="s">
        <v>510</v>
      </c>
      <c r="B827" s="242" t="s">
        <v>527</v>
      </c>
      <c r="C827" s="169" t="s">
        <v>220</v>
      </c>
      <c r="D827" s="232">
        <v>1</v>
      </c>
      <c r="E827" s="262">
        <v>480000</v>
      </c>
      <c r="F827" s="260">
        <f t="shared" si="32"/>
        <v>480000</v>
      </c>
      <c r="G827" s="259">
        <v>20</v>
      </c>
    </row>
    <row r="828" spans="1:7" x14ac:dyDescent="0.25">
      <c r="A828" s="169" t="s">
        <v>510</v>
      </c>
      <c r="B828" s="242" t="s">
        <v>528</v>
      </c>
      <c r="C828" s="169" t="s">
        <v>220</v>
      </c>
      <c r="D828" s="232">
        <v>1</v>
      </c>
      <c r="E828" s="262">
        <v>480000</v>
      </c>
      <c r="F828" s="260">
        <f t="shared" si="32"/>
        <v>480000</v>
      </c>
      <c r="G828" s="259">
        <v>20</v>
      </c>
    </row>
    <row r="829" spans="1:7" x14ac:dyDescent="0.25">
      <c r="A829" s="169" t="s">
        <v>510</v>
      </c>
      <c r="B829" s="243" t="s">
        <v>529</v>
      </c>
      <c r="C829" s="169" t="s">
        <v>220</v>
      </c>
      <c r="D829" s="232">
        <v>1</v>
      </c>
      <c r="E829" s="262">
        <v>480000</v>
      </c>
      <c r="F829" s="260">
        <f t="shared" si="32"/>
        <v>480000</v>
      </c>
      <c r="G829" s="259">
        <v>20</v>
      </c>
    </row>
    <row r="830" spans="1:7" x14ac:dyDescent="0.25">
      <c r="A830" s="169" t="s">
        <v>510</v>
      </c>
      <c r="B830" s="243" t="s">
        <v>530</v>
      </c>
      <c r="C830" s="169" t="s">
        <v>220</v>
      </c>
      <c r="D830" s="232">
        <v>1</v>
      </c>
      <c r="E830" s="262">
        <v>480000</v>
      </c>
      <c r="F830" s="260">
        <f t="shared" si="32"/>
        <v>480000</v>
      </c>
      <c r="G830" s="259">
        <v>20</v>
      </c>
    </row>
    <row r="831" spans="1:7" x14ac:dyDescent="0.25">
      <c r="A831" s="169" t="s">
        <v>510</v>
      </c>
      <c r="B831" s="242" t="s">
        <v>531</v>
      </c>
      <c r="C831" s="169" t="s">
        <v>220</v>
      </c>
      <c r="D831" s="232">
        <v>1</v>
      </c>
      <c r="E831" s="262">
        <v>480000</v>
      </c>
      <c r="F831" s="260">
        <f t="shared" si="32"/>
        <v>480000</v>
      </c>
      <c r="G831" s="259">
        <v>20</v>
      </c>
    </row>
    <row r="832" spans="1:7" x14ac:dyDescent="0.25">
      <c r="A832" s="169" t="s">
        <v>510</v>
      </c>
      <c r="B832" s="242" t="s">
        <v>532</v>
      </c>
      <c r="C832" s="169" t="s">
        <v>220</v>
      </c>
      <c r="D832" s="232">
        <v>1</v>
      </c>
      <c r="E832" s="262">
        <v>480000</v>
      </c>
      <c r="F832" s="260">
        <f t="shared" si="32"/>
        <v>480000</v>
      </c>
      <c r="G832" s="259">
        <v>20</v>
      </c>
    </row>
    <row r="833" spans="1:7" x14ac:dyDescent="0.25">
      <c r="A833" s="169" t="s">
        <v>510</v>
      </c>
      <c r="B833" s="242" t="s">
        <v>533</v>
      </c>
      <c r="C833" s="169" t="s">
        <v>220</v>
      </c>
      <c r="D833" s="232">
        <v>1</v>
      </c>
      <c r="E833" s="262">
        <v>480000</v>
      </c>
      <c r="F833" s="260">
        <f t="shared" si="32"/>
        <v>480000</v>
      </c>
      <c r="G833" s="259">
        <v>20</v>
      </c>
    </row>
    <row r="834" spans="1:7" x14ac:dyDescent="0.25">
      <c r="A834" s="169" t="s">
        <v>510</v>
      </c>
      <c r="B834" s="242" t="s">
        <v>534</v>
      </c>
      <c r="C834" s="169" t="s">
        <v>220</v>
      </c>
      <c r="D834" s="232">
        <v>1</v>
      </c>
      <c r="E834" s="262">
        <v>480000</v>
      </c>
      <c r="F834" s="260">
        <f t="shared" si="32"/>
        <v>480000</v>
      </c>
      <c r="G834" s="259">
        <v>20</v>
      </c>
    </row>
    <row r="835" spans="1:7" x14ac:dyDescent="0.25">
      <c r="A835" s="169" t="s">
        <v>510</v>
      </c>
      <c r="B835" s="242" t="s">
        <v>535</v>
      </c>
      <c r="C835" s="169" t="s">
        <v>220</v>
      </c>
      <c r="D835" s="232">
        <v>1</v>
      </c>
      <c r="E835" s="262">
        <v>480000</v>
      </c>
      <c r="F835" s="260">
        <f t="shared" ref="F835:F866" si="33">+E835*D835</f>
        <v>480000</v>
      </c>
      <c r="G835" s="259">
        <v>20</v>
      </c>
    </row>
    <row r="836" spans="1:7" x14ac:dyDescent="0.25">
      <c r="A836" s="169" t="s">
        <v>510</v>
      </c>
      <c r="B836" s="242" t="s">
        <v>536</v>
      </c>
      <c r="C836" s="169" t="s">
        <v>220</v>
      </c>
      <c r="D836" s="232">
        <v>1</v>
      </c>
      <c r="E836" s="262">
        <v>480000</v>
      </c>
      <c r="F836" s="260">
        <f t="shared" si="33"/>
        <v>480000</v>
      </c>
      <c r="G836" s="259">
        <v>20</v>
      </c>
    </row>
    <row r="837" spans="1:7" x14ac:dyDescent="0.25">
      <c r="A837" s="169" t="s">
        <v>510</v>
      </c>
      <c r="B837" s="242" t="s">
        <v>536</v>
      </c>
      <c r="C837" s="188" t="s">
        <v>593</v>
      </c>
      <c r="D837" s="232">
        <v>1</v>
      </c>
      <c r="E837" s="260">
        <v>461000</v>
      </c>
      <c r="F837" s="260">
        <f t="shared" si="33"/>
        <v>461000</v>
      </c>
      <c r="G837" s="259">
        <f>7*D837</f>
        <v>7</v>
      </c>
    </row>
    <row r="838" spans="1:7" ht="24" x14ac:dyDescent="0.25">
      <c r="A838" s="169" t="s">
        <v>111</v>
      </c>
      <c r="B838" s="170" t="s">
        <v>111</v>
      </c>
      <c r="C838" s="169" t="s">
        <v>600</v>
      </c>
      <c r="D838" s="232">
        <v>1</v>
      </c>
      <c r="E838" s="260">
        <v>212345.1</v>
      </c>
      <c r="F838" s="260">
        <f t="shared" si="33"/>
        <v>212345.1</v>
      </c>
      <c r="G838" s="259">
        <f>18*D838</f>
        <v>18</v>
      </c>
    </row>
    <row r="839" spans="1:7" x14ac:dyDescent="0.25">
      <c r="A839" s="169" t="s">
        <v>111</v>
      </c>
      <c r="B839" s="170" t="s">
        <v>111</v>
      </c>
      <c r="C839" s="188" t="s">
        <v>593</v>
      </c>
      <c r="D839" s="232">
        <v>1</v>
      </c>
      <c r="E839" s="260">
        <v>461000</v>
      </c>
      <c r="F839" s="260">
        <f t="shared" si="33"/>
        <v>461000</v>
      </c>
      <c r="G839" s="259">
        <f>7*D839</f>
        <v>7</v>
      </c>
    </row>
    <row r="840" spans="1:7" x14ac:dyDescent="0.25">
      <c r="A840" s="169" t="s">
        <v>111</v>
      </c>
      <c r="B840" s="170" t="s">
        <v>111</v>
      </c>
      <c r="C840" s="169" t="s">
        <v>305</v>
      </c>
      <c r="D840" s="232">
        <v>1</v>
      </c>
      <c r="E840" s="260">
        <v>832714</v>
      </c>
      <c r="F840" s="260">
        <f t="shared" si="33"/>
        <v>832714</v>
      </c>
      <c r="G840" s="259">
        <f>48*D840</f>
        <v>48</v>
      </c>
    </row>
    <row r="841" spans="1:7" ht="24" x14ac:dyDescent="0.25">
      <c r="A841" s="169" t="s">
        <v>111</v>
      </c>
      <c r="B841" s="170" t="s">
        <v>556</v>
      </c>
      <c r="C841" s="188" t="s">
        <v>593</v>
      </c>
      <c r="D841" s="232">
        <v>1</v>
      </c>
      <c r="E841" s="260">
        <v>461000</v>
      </c>
      <c r="F841" s="260">
        <f t="shared" si="33"/>
        <v>461000</v>
      </c>
      <c r="G841" s="259">
        <f>7*D841</f>
        <v>7</v>
      </c>
    </row>
    <row r="842" spans="1:7" x14ac:dyDescent="0.25">
      <c r="A842" s="169" t="s">
        <v>111</v>
      </c>
      <c r="B842" s="170" t="s">
        <v>72</v>
      </c>
      <c r="C842" s="188" t="s">
        <v>593</v>
      </c>
      <c r="D842" s="232">
        <v>1</v>
      </c>
      <c r="E842" s="260">
        <v>461000</v>
      </c>
      <c r="F842" s="260">
        <f t="shared" si="33"/>
        <v>461000</v>
      </c>
      <c r="G842" s="259">
        <f>7*D842</f>
        <v>7</v>
      </c>
    </row>
    <row r="843" spans="1:7" x14ac:dyDescent="0.25">
      <c r="A843" s="169" t="s">
        <v>111</v>
      </c>
      <c r="B843" s="170" t="s">
        <v>453</v>
      </c>
      <c r="C843" s="188" t="s">
        <v>593</v>
      </c>
      <c r="D843" s="232">
        <v>1</v>
      </c>
      <c r="E843" s="260">
        <v>461000</v>
      </c>
      <c r="F843" s="260">
        <f t="shared" si="33"/>
        <v>461000</v>
      </c>
      <c r="G843" s="259">
        <f>7*D843</f>
        <v>7</v>
      </c>
    </row>
    <row r="844" spans="1:7" x14ac:dyDescent="0.25">
      <c r="A844" s="169" t="s">
        <v>111</v>
      </c>
      <c r="B844" s="170" t="s">
        <v>337</v>
      </c>
      <c r="C844" s="188" t="s">
        <v>593</v>
      </c>
      <c r="D844" s="232">
        <v>1</v>
      </c>
      <c r="E844" s="260">
        <v>461000</v>
      </c>
      <c r="F844" s="260">
        <f t="shared" si="33"/>
        <v>461000</v>
      </c>
      <c r="G844" s="259">
        <f>7*D844</f>
        <v>7</v>
      </c>
    </row>
    <row r="845" spans="1:7" x14ac:dyDescent="0.25">
      <c r="A845" s="169" t="s">
        <v>111</v>
      </c>
      <c r="B845" s="170" t="s">
        <v>559</v>
      </c>
      <c r="C845" s="188" t="s">
        <v>593</v>
      </c>
      <c r="D845" s="232">
        <v>1</v>
      </c>
      <c r="E845" s="260">
        <v>461000</v>
      </c>
      <c r="F845" s="260">
        <f t="shared" si="33"/>
        <v>461000</v>
      </c>
      <c r="G845" s="259">
        <f>7*D845</f>
        <v>7</v>
      </c>
    </row>
    <row r="846" spans="1:7" x14ac:dyDescent="0.25">
      <c r="A846" s="258" t="s">
        <v>47</v>
      </c>
      <c r="B846" s="258" t="s">
        <v>63</v>
      </c>
      <c r="C846" s="258" t="s">
        <v>305</v>
      </c>
      <c r="D846" s="259">
        <v>2</v>
      </c>
      <c r="E846" s="260">
        <v>832714</v>
      </c>
      <c r="F846" s="260">
        <f t="shared" si="33"/>
        <v>1665428</v>
      </c>
      <c r="G846" s="259">
        <v>45</v>
      </c>
    </row>
    <row r="847" spans="1:7" ht="24" x14ac:dyDescent="0.25">
      <c r="A847" s="258" t="s">
        <v>47</v>
      </c>
      <c r="B847" s="258" t="s">
        <v>61</v>
      </c>
      <c r="C847" s="258" t="s">
        <v>305</v>
      </c>
      <c r="D847" s="259">
        <v>2</v>
      </c>
      <c r="E847" s="260">
        <v>832714</v>
      </c>
      <c r="F847" s="260">
        <f t="shared" si="33"/>
        <v>1665428</v>
      </c>
      <c r="G847" s="259">
        <v>27</v>
      </c>
    </row>
    <row r="848" spans="1:7" x14ac:dyDescent="0.25">
      <c r="A848" s="258" t="s">
        <v>47</v>
      </c>
      <c r="B848" s="258" t="s">
        <v>64</v>
      </c>
      <c r="C848" s="258" t="s">
        <v>305</v>
      </c>
      <c r="D848" s="259">
        <v>2</v>
      </c>
      <c r="E848" s="260">
        <v>832714</v>
      </c>
      <c r="F848" s="260">
        <f t="shared" si="33"/>
        <v>1665428</v>
      </c>
      <c r="G848" s="259">
        <v>45</v>
      </c>
    </row>
    <row r="849" spans="1:7" x14ac:dyDescent="0.25">
      <c r="A849" s="258" t="s">
        <v>47</v>
      </c>
      <c r="B849" s="258" t="s">
        <v>60</v>
      </c>
      <c r="C849" s="258" t="s">
        <v>305</v>
      </c>
      <c r="D849" s="259">
        <v>2</v>
      </c>
      <c r="E849" s="260">
        <v>832714</v>
      </c>
      <c r="F849" s="260">
        <f t="shared" si="33"/>
        <v>1665428</v>
      </c>
      <c r="G849" s="259">
        <v>27</v>
      </c>
    </row>
    <row r="850" spans="1:7" x14ac:dyDescent="0.25">
      <c r="A850" s="258" t="s">
        <v>47</v>
      </c>
      <c r="B850" s="258" t="s">
        <v>59</v>
      </c>
      <c r="C850" s="258" t="s">
        <v>305</v>
      </c>
      <c r="D850" s="259">
        <v>2</v>
      </c>
      <c r="E850" s="260">
        <v>832714</v>
      </c>
      <c r="F850" s="260">
        <f t="shared" si="33"/>
        <v>1665428</v>
      </c>
      <c r="G850" s="259">
        <v>27</v>
      </c>
    </row>
    <row r="851" spans="1:7" x14ac:dyDescent="0.25">
      <c r="A851" s="258" t="s">
        <v>47</v>
      </c>
      <c r="B851" s="258" t="s">
        <v>62</v>
      </c>
      <c r="C851" s="258" t="s">
        <v>305</v>
      </c>
      <c r="D851" s="259">
        <v>2</v>
      </c>
      <c r="E851" s="260">
        <v>832714</v>
      </c>
      <c r="F851" s="260">
        <f t="shared" si="33"/>
        <v>1665428</v>
      </c>
      <c r="G851" s="259">
        <v>60</v>
      </c>
    </row>
    <row r="852" spans="1:7" x14ac:dyDescent="0.25">
      <c r="A852" s="258" t="s">
        <v>47</v>
      </c>
      <c r="B852" s="258" t="s">
        <v>49</v>
      </c>
      <c r="C852" s="258" t="s">
        <v>305</v>
      </c>
      <c r="D852" s="259">
        <v>3</v>
      </c>
      <c r="E852" s="260">
        <v>832714</v>
      </c>
      <c r="F852" s="260">
        <f t="shared" si="33"/>
        <v>2498142</v>
      </c>
      <c r="G852" s="259">
        <v>50</v>
      </c>
    </row>
    <row r="853" spans="1:7" x14ac:dyDescent="0.25">
      <c r="A853" s="169" t="s">
        <v>313</v>
      </c>
      <c r="B853" s="170" t="s">
        <v>642</v>
      </c>
      <c r="C853" s="169" t="s">
        <v>220</v>
      </c>
      <c r="D853" s="232">
        <v>1</v>
      </c>
      <c r="E853" s="262">
        <v>480000</v>
      </c>
      <c r="F853" s="260">
        <f t="shared" si="33"/>
        <v>480000</v>
      </c>
      <c r="G853" s="259">
        <v>20</v>
      </c>
    </row>
    <row r="854" spans="1:7" x14ac:dyDescent="0.25">
      <c r="A854" s="169" t="s">
        <v>313</v>
      </c>
      <c r="B854" s="170" t="s">
        <v>216</v>
      </c>
      <c r="C854" s="169" t="s">
        <v>220</v>
      </c>
      <c r="D854" s="232">
        <v>1</v>
      </c>
      <c r="E854" s="262">
        <v>480000</v>
      </c>
      <c r="F854" s="260">
        <f t="shared" si="33"/>
        <v>480000</v>
      </c>
      <c r="G854" s="259">
        <v>20</v>
      </c>
    </row>
    <row r="855" spans="1:7" ht="24" x14ac:dyDescent="0.25">
      <c r="A855" s="169" t="s">
        <v>313</v>
      </c>
      <c r="B855" s="170" t="s">
        <v>629</v>
      </c>
      <c r="C855" s="169" t="s">
        <v>600</v>
      </c>
      <c r="D855" s="232">
        <v>1</v>
      </c>
      <c r="E855" s="260">
        <v>212345.1</v>
      </c>
      <c r="F855" s="260">
        <f t="shared" si="33"/>
        <v>212345.1</v>
      </c>
      <c r="G855" s="259">
        <f>18*D855</f>
        <v>18</v>
      </c>
    </row>
    <row r="856" spans="1:7" x14ac:dyDescent="0.25">
      <c r="A856" s="169" t="s">
        <v>313</v>
      </c>
      <c r="B856" s="170" t="s">
        <v>643</v>
      </c>
      <c r="C856" s="169" t="s">
        <v>220</v>
      </c>
      <c r="D856" s="232">
        <v>1</v>
      </c>
      <c r="E856" s="262">
        <v>480000</v>
      </c>
      <c r="F856" s="260">
        <f t="shared" si="33"/>
        <v>480000</v>
      </c>
      <c r="G856" s="259">
        <v>20</v>
      </c>
    </row>
    <row r="857" spans="1:7" x14ac:dyDescent="0.25">
      <c r="A857" s="169" t="s">
        <v>313</v>
      </c>
      <c r="B857" s="170" t="s">
        <v>632</v>
      </c>
      <c r="C857" s="169" t="s">
        <v>220</v>
      </c>
      <c r="D857" s="232">
        <v>1</v>
      </c>
      <c r="E857" s="262">
        <v>480000</v>
      </c>
      <c r="F857" s="260">
        <f t="shared" si="33"/>
        <v>480000</v>
      </c>
      <c r="G857" s="259">
        <v>20</v>
      </c>
    </row>
    <row r="858" spans="1:7" x14ac:dyDescent="0.25">
      <c r="A858" s="169" t="s">
        <v>313</v>
      </c>
      <c r="B858" s="170" t="s">
        <v>628</v>
      </c>
      <c r="C858" s="169" t="s">
        <v>220</v>
      </c>
      <c r="D858" s="232">
        <v>1</v>
      </c>
      <c r="E858" s="262">
        <v>480000</v>
      </c>
      <c r="F858" s="260">
        <f t="shared" si="33"/>
        <v>480000</v>
      </c>
      <c r="G858" s="259">
        <v>20</v>
      </c>
    </row>
    <row r="859" spans="1:7" ht="24" x14ac:dyDescent="0.25">
      <c r="A859" s="169" t="s">
        <v>313</v>
      </c>
      <c r="B859" s="170" t="s">
        <v>628</v>
      </c>
      <c r="C859" s="169" t="s">
        <v>600</v>
      </c>
      <c r="D859" s="232">
        <v>1</v>
      </c>
      <c r="E859" s="260">
        <v>212345.1</v>
      </c>
      <c r="F859" s="260">
        <f t="shared" si="33"/>
        <v>212345.1</v>
      </c>
      <c r="G859" s="259">
        <f>18*D859</f>
        <v>18</v>
      </c>
    </row>
    <row r="860" spans="1:7" ht="24" x14ac:dyDescent="0.25">
      <c r="A860" s="169" t="s">
        <v>313</v>
      </c>
      <c r="B860" s="170" t="s">
        <v>619</v>
      </c>
      <c r="C860" s="169" t="s">
        <v>220</v>
      </c>
      <c r="D860" s="232">
        <v>1</v>
      </c>
      <c r="E860" s="262">
        <v>480000</v>
      </c>
      <c r="F860" s="260">
        <f t="shared" si="33"/>
        <v>480000</v>
      </c>
      <c r="G860" s="259">
        <v>20</v>
      </c>
    </row>
    <row r="861" spans="1:7" x14ac:dyDescent="0.25">
      <c r="A861" s="169" t="s">
        <v>313</v>
      </c>
      <c r="B861" s="170" t="s">
        <v>298</v>
      </c>
      <c r="C861" s="169" t="s">
        <v>220</v>
      </c>
      <c r="D861" s="232">
        <v>1</v>
      </c>
      <c r="E861" s="262">
        <v>480000</v>
      </c>
      <c r="F861" s="260">
        <f t="shared" si="33"/>
        <v>480000</v>
      </c>
      <c r="G861" s="259">
        <v>20</v>
      </c>
    </row>
    <row r="862" spans="1:7" x14ac:dyDescent="0.25">
      <c r="A862" s="169" t="s">
        <v>313</v>
      </c>
      <c r="B862" s="170" t="s">
        <v>313</v>
      </c>
      <c r="C862" s="169" t="s">
        <v>220</v>
      </c>
      <c r="D862" s="232">
        <v>1</v>
      </c>
      <c r="E862" s="262">
        <v>480000</v>
      </c>
      <c r="F862" s="260">
        <f t="shared" si="33"/>
        <v>480000</v>
      </c>
      <c r="G862" s="259">
        <v>20</v>
      </c>
    </row>
    <row r="863" spans="1:7" ht="24" x14ac:dyDescent="0.25">
      <c r="A863" s="169" t="s">
        <v>313</v>
      </c>
      <c r="B863" s="170" t="s">
        <v>313</v>
      </c>
      <c r="C863" s="169" t="s">
        <v>600</v>
      </c>
      <c r="D863" s="232">
        <v>1</v>
      </c>
      <c r="E863" s="260">
        <v>212345.1</v>
      </c>
      <c r="F863" s="260">
        <f t="shared" si="33"/>
        <v>212345.1</v>
      </c>
      <c r="G863" s="259">
        <f>18*D863</f>
        <v>18</v>
      </c>
    </row>
    <row r="864" spans="1:7" x14ac:dyDescent="0.25">
      <c r="A864" s="169" t="s">
        <v>313</v>
      </c>
      <c r="B864" s="170" t="s">
        <v>313</v>
      </c>
      <c r="C864" s="169" t="s">
        <v>305</v>
      </c>
      <c r="D864" s="232">
        <v>3</v>
      </c>
      <c r="E864" s="260">
        <v>832714</v>
      </c>
      <c r="F864" s="260">
        <f t="shared" si="33"/>
        <v>2498142</v>
      </c>
      <c r="G864" s="259">
        <f>48*D864</f>
        <v>144</v>
      </c>
    </row>
    <row r="865" spans="1:7" x14ac:dyDescent="0.25">
      <c r="A865" s="169" t="s">
        <v>313</v>
      </c>
      <c r="B865" s="170" t="s">
        <v>625</v>
      </c>
      <c r="C865" s="169" t="s">
        <v>220</v>
      </c>
      <c r="D865" s="232">
        <v>1</v>
      </c>
      <c r="E865" s="262">
        <v>480000</v>
      </c>
      <c r="F865" s="260">
        <f t="shared" si="33"/>
        <v>480000</v>
      </c>
      <c r="G865" s="259">
        <v>20</v>
      </c>
    </row>
    <row r="866" spans="1:7" ht="24" x14ac:dyDescent="0.25">
      <c r="A866" s="258" t="s">
        <v>4</v>
      </c>
      <c r="B866" s="258" t="s">
        <v>141</v>
      </c>
      <c r="C866" s="258" t="s">
        <v>600</v>
      </c>
      <c r="D866" s="259">
        <v>4</v>
      </c>
      <c r="E866" s="260">
        <v>212345.1</v>
      </c>
      <c r="F866" s="260">
        <f t="shared" si="33"/>
        <v>849380.4</v>
      </c>
      <c r="G866" s="259">
        <v>44</v>
      </c>
    </row>
    <row r="867" spans="1:7" x14ac:dyDescent="0.25">
      <c r="A867" s="169" t="s">
        <v>4</v>
      </c>
      <c r="B867" s="170" t="s">
        <v>141</v>
      </c>
      <c r="C867" s="188" t="s">
        <v>593</v>
      </c>
      <c r="D867" s="232">
        <v>1</v>
      </c>
      <c r="E867" s="260">
        <v>461000</v>
      </c>
      <c r="F867" s="260">
        <f t="shared" ref="F867:F898" si="34">+E867*D867</f>
        <v>461000</v>
      </c>
      <c r="G867" s="259">
        <f>7*D867</f>
        <v>7</v>
      </c>
    </row>
    <row r="868" spans="1:7" x14ac:dyDescent="0.25">
      <c r="A868" s="258" t="s">
        <v>37</v>
      </c>
      <c r="B868" s="258" t="s">
        <v>69</v>
      </c>
      <c r="C868" s="258" t="s">
        <v>305</v>
      </c>
      <c r="D868" s="259">
        <v>1</v>
      </c>
      <c r="E868" s="260">
        <v>832714</v>
      </c>
      <c r="F868" s="260">
        <f t="shared" si="34"/>
        <v>832714</v>
      </c>
      <c r="G868" s="259">
        <v>65</v>
      </c>
    </row>
    <row r="869" spans="1:7" x14ac:dyDescent="0.25">
      <c r="A869" s="169" t="s">
        <v>37</v>
      </c>
      <c r="B869" s="169" t="s">
        <v>665</v>
      </c>
      <c r="C869" s="169" t="s">
        <v>220</v>
      </c>
      <c r="D869" s="232">
        <v>1</v>
      </c>
      <c r="E869" s="262">
        <v>480000</v>
      </c>
      <c r="F869" s="260">
        <f t="shared" si="34"/>
        <v>480000</v>
      </c>
      <c r="G869" s="259">
        <v>20</v>
      </c>
    </row>
    <row r="870" spans="1:7" x14ac:dyDescent="0.25">
      <c r="A870" s="169" t="s">
        <v>37</v>
      </c>
      <c r="B870" s="169" t="s">
        <v>665</v>
      </c>
      <c r="C870" s="169" t="s">
        <v>305</v>
      </c>
      <c r="D870" s="232">
        <v>1</v>
      </c>
      <c r="E870" s="260">
        <v>832714</v>
      </c>
      <c r="F870" s="260">
        <f t="shared" si="34"/>
        <v>832714</v>
      </c>
      <c r="G870" s="259">
        <f>48*D870</f>
        <v>48</v>
      </c>
    </row>
    <row r="871" spans="1:7" ht="24" x14ac:dyDescent="0.25">
      <c r="A871" s="169" t="s">
        <v>37</v>
      </c>
      <c r="B871" s="169" t="s">
        <v>673</v>
      </c>
      <c r="C871" s="169" t="s">
        <v>600</v>
      </c>
      <c r="D871" s="232">
        <v>1</v>
      </c>
      <c r="E871" s="260">
        <v>212345.1</v>
      </c>
      <c r="F871" s="260">
        <f t="shared" si="34"/>
        <v>212345.1</v>
      </c>
      <c r="G871" s="259">
        <f>18*D871</f>
        <v>18</v>
      </c>
    </row>
    <row r="872" spans="1:7" x14ac:dyDescent="0.25">
      <c r="A872" s="169" t="s">
        <v>37</v>
      </c>
      <c r="B872" s="169" t="s">
        <v>673</v>
      </c>
      <c r="C872" s="169" t="s">
        <v>305</v>
      </c>
      <c r="D872" s="232">
        <v>1</v>
      </c>
      <c r="E872" s="260">
        <v>832714</v>
      </c>
      <c r="F872" s="260">
        <f t="shared" si="34"/>
        <v>832714</v>
      </c>
      <c r="G872" s="259">
        <f>48*D872</f>
        <v>48</v>
      </c>
    </row>
    <row r="873" spans="1:7" ht="24" x14ac:dyDescent="0.25">
      <c r="A873" s="169" t="s">
        <v>37</v>
      </c>
      <c r="B873" s="169" t="s">
        <v>68</v>
      </c>
      <c r="C873" s="169" t="s">
        <v>600</v>
      </c>
      <c r="D873" s="232">
        <v>1</v>
      </c>
      <c r="E873" s="260">
        <v>212345.1</v>
      </c>
      <c r="F873" s="260">
        <f t="shared" si="34"/>
        <v>212345.1</v>
      </c>
      <c r="G873" s="259">
        <f>18*D873</f>
        <v>18</v>
      </c>
    </row>
    <row r="874" spans="1:7" x14ac:dyDescent="0.25">
      <c r="A874" s="169" t="s">
        <v>37</v>
      </c>
      <c r="B874" s="169" t="s">
        <v>68</v>
      </c>
      <c r="C874" s="188" t="s">
        <v>593</v>
      </c>
      <c r="D874" s="232">
        <v>1</v>
      </c>
      <c r="E874" s="260">
        <v>461000</v>
      </c>
      <c r="F874" s="260">
        <f t="shared" si="34"/>
        <v>461000</v>
      </c>
      <c r="G874" s="259">
        <f>7*D874</f>
        <v>7</v>
      </c>
    </row>
    <row r="875" spans="1:7" x14ac:dyDescent="0.25">
      <c r="A875" s="169" t="s">
        <v>37</v>
      </c>
      <c r="B875" s="169" t="s">
        <v>68</v>
      </c>
      <c r="C875" s="169" t="s">
        <v>305</v>
      </c>
      <c r="D875" s="232">
        <v>1</v>
      </c>
      <c r="E875" s="260">
        <v>832714</v>
      </c>
      <c r="F875" s="260">
        <f t="shared" si="34"/>
        <v>832714</v>
      </c>
      <c r="G875" s="259">
        <f>48*D875</f>
        <v>48</v>
      </c>
    </row>
    <row r="876" spans="1:7" x14ac:dyDescent="0.25">
      <c r="A876" s="258" t="s">
        <v>37</v>
      </c>
      <c r="B876" s="258" t="s">
        <v>68</v>
      </c>
      <c r="C876" s="258" t="s">
        <v>305</v>
      </c>
      <c r="D876" s="259">
        <v>2</v>
      </c>
      <c r="E876" s="260">
        <v>832714</v>
      </c>
      <c r="F876" s="260">
        <f t="shared" si="34"/>
        <v>1665428</v>
      </c>
      <c r="G876" s="259">
        <v>60</v>
      </c>
    </row>
    <row r="877" spans="1:7" x14ac:dyDescent="0.25">
      <c r="A877" s="169" t="s">
        <v>37</v>
      </c>
      <c r="B877" s="169" t="s">
        <v>679</v>
      </c>
      <c r="C877" s="169" t="s">
        <v>220</v>
      </c>
      <c r="D877" s="232">
        <v>1</v>
      </c>
      <c r="E877" s="262">
        <v>480000</v>
      </c>
      <c r="F877" s="260">
        <f t="shared" si="34"/>
        <v>480000</v>
      </c>
      <c r="G877" s="259">
        <v>20</v>
      </c>
    </row>
    <row r="878" spans="1:7" ht="24" x14ac:dyDescent="0.25">
      <c r="A878" s="169" t="s">
        <v>37</v>
      </c>
      <c r="B878" s="169" t="s">
        <v>679</v>
      </c>
      <c r="C878" s="169" t="s">
        <v>600</v>
      </c>
      <c r="D878" s="232">
        <v>1</v>
      </c>
      <c r="E878" s="260">
        <v>212345.1</v>
      </c>
      <c r="F878" s="260">
        <f t="shared" si="34"/>
        <v>212345.1</v>
      </c>
      <c r="G878" s="259">
        <f>18*D878</f>
        <v>18</v>
      </c>
    </row>
    <row r="879" spans="1:7" x14ac:dyDescent="0.25">
      <c r="A879" s="169" t="s">
        <v>37</v>
      </c>
      <c r="B879" s="169" t="s">
        <v>679</v>
      </c>
      <c r="C879" s="169" t="s">
        <v>305</v>
      </c>
      <c r="D879" s="232">
        <v>1</v>
      </c>
      <c r="E879" s="260">
        <v>832714</v>
      </c>
      <c r="F879" s="260">
        <f t="shared" si="34"/>
        <v>832714</v>
      </c>
      <c r="G879" s="259">
        <f>48*D879</f>
        <v>48</v>
      </c>
    </row>
    <row r="880" spans="1:7" x14ac:dyDescent="0.25">
      <c r="A880" s="169" t="s">
        <v>37</v>
      </c>
      <c r="B880" s="169" t="s">
        <v>70</v>
      </c>
      <c r="C880" s="169" t="s">
        <v>220</v>
      </c>
      <c r="D880" s="232">
        <v>1</v>
      </c>
      <c r="E880" s="262">
        <v>480000</v>
      </c>
      <c r="F880" s="260">
        <f t="shared" si="34"/>
        <v>480000</v>
      </c>
      <c r="G880" s="259">
        <v>20</v>
      </c>
    </row>
    <row r="881" spans="1:7" ht="24" x14ac:dyDescent="0.25">
      <c r="A881" s="169" t="s">
        <v>37</v>
      </c>
      <c r="B881" s="169" t="s">
        <v>70</v>
      </c>
      <c r="C881" s="169" t="s">
        <v>600</v>
      </c>
      <c r="D881" s="232">
        <v>1</v>
      </c>
      <c r="E881" s="260">
        <v>212345.1</v>
      </c>
      <c r="F881" s="260">
        <f t="shared" si="34"/>
        <v>212345.1</v>
      </c>
      <c r="G881" s="259">
        <f>18*D881</f>
        <v>18</v>
      </c>
    </row>
    <row r="882" spans="1:7" x14ac:dyDescent="0.25">
      <c r="A882" s="169" t="s">
        <v>37</v>
      </c>
      <c r="B882" s="169" t="s">
        <v>70</v>
      </c>
      <c r="C882" s="188" t="s">
        <v>593</v>
      </c>
      <c r="D882" s="232">
        <v>1</v>
      </c>
      <c r="E882" s="260">
        <v>461000</v>
      </c>
      <c r="F882" s="260">
        <f t="shared" si="34"/>
        <v>461000</v>
      </c>
      <c r="G882" s="259">
        <f>7*D882</f>
        <v>7</v>
      </c>
    </row>
    <row r="883" spans="1:7" x14ac:dyDescent="0.25">
      <c r="A883" s="258" t="s">
        <v>37</v>
      </c>
      <c r="B883" s="258" t="s">
        <v>70</v>
      </c>
      <c r="C883" s="258" t="s">
        <v>593</v>
      </c>
      <c r="D883" s="259">
        <v>5</v>
      </c>
      <c r="E883" s="260">
        <v>461000</v>
      </c>
      <c r="F883" s="260">
        <f t="shared" si="34"/>
        <v>2305000</v>
      </c>
      <c r="G883" s="259">
        <v>35</v>
      </c>
    </row>
    <row r="884" spans="1:7" x14ac:dyDescent="0.25">
      <c r="A884" s="169" t="s">
        <v>37</v>
      </c>
      <c r="B884" s="169" t="s">
        <v>70</v>
      </c>
      <c r="C884" s="169" t="s">
        <v>305</v>
      </c>
      <c r="D884" s="232">
        <v>1</v>
      </c>
      <c r="E884" s="260">
        <v>832714</v>
      </c>
      <c r="F884" s="260">
        <f t="shared" si="34"/>
        <v>832714</v>
      </c>
      <c r="G884" s="259">
        <f>48*D884</f>
        <v>48</v>
      </c>
    </row>
    <row r="885" spans="1:7" x14ac:dyDescent="0.25">
      <c r="A885" s="258" t="s">
        <v>37</v>
      </c>
      <c r="B885" s="258" t="s">
        <v>70</v>
      </c>
      <c r="C885" s="258" t="s">
        <v>305</v>
      </c>
      <c r="D885" s="259">
        <v>3</v>
      </c>
      <c r="E885" s="260">
        <v>832714</v>
      </c>
      <c r="F885" s="260">
        <f t="shared" si="34"/>
        <v>2498142</v>
      </c>
      <c r="G885" s="259">
        <v>65</v>
      </c>
    </row>
    <row r="886" spans="1:7" ht="24" x14ac:dyDescent="0.25">
      <c r="A886" s="169" t="s">
        <v>37</v>
      </c>
      <c r="B886" s="169" t="s">
        <v>44</v>
      </c>
      <c r="C886" s="169" t="s">
        <v>600</v>
      </c>
      <c r="D886" s="232">
        <v>1</v>
      </c>
      <c r="E886" s="260">
        <v>212345.1</v>
      </c>
      <c r="F886" s="260">
        <f t="shared" si="34"/>
        <v>212345.1</v>
      </c>
      <c r="G886" s="259">
        <f>18*D886</f>
        <v>18</v>
      </c>
    </row>
    <row r="887" spans="1:7" x14ac:dyDescent="0.25">
      <c r="A887" s="169" t="s">
        <v>37</v>
      </c>
      <c r="B887" s="169" t="s">
        <v>680</v>
      </c>
      <c r="C887" s="169" t="s">
        <v>220</v>
      </c>
      <c r="D887" s="232">
        <v>1</v>
      </c>
      <c r="E887" s="262">
        <v>480000</v>
      </c>
      <c r="F887" s="260">
        <f t="shared" si="34"/>
        <v>480000</v>
      </c>
      <c r="G887" s="259">
        <v>20</v>
      </c>
    </row>
    <row r="888" spans="1:7" x14ac:dyDescent="0.25">
      <c r="A888" s="169" t="s">
        <v>37</v>
      </c>
      <c r="B888" s="169" t="s">
        <v>680</v>
      </c>
      <c r="C888" s="169" t="s">
        <v>593</v>
      </c>
      <c r="D888" s="232">
        <v>1</v>
      </c>
      <c r="E888" s="260">
        <v>461000</v>
      </c>
      <c r="F888" s="260">
        <f t="shared" si="34"/>
        <v>461000</v>
      </c>
      <c r="G888" s="259">
        <f>7*D888</f>
        <v>7</v>
      </c>
    </row>
    <row r="889" spans="1:7" x14ac:dyDescent="0.25">
      <c r="A889" s="169" t="s">
        <v>37</v>
      </c>
      <c r="B889" s="169" t="s">
        <v>212</v>
      </c>
      <c r="C889" s="169" t="s">
        <v>220</v>
      </c>
      <c r="D889" s="232">
        <v>1</v>
      </c>
      <c r="E889" s="262">
        <v>480000</v>
      </c>
      <c r="F889" s="260">
        <f t="shared" si="34"/>
        <v>480000</v>
      </c>
      <c r="G889" s="259">
        <v>20</v>
      </c>
    </row>
    <row r="890" spans="1:7" ht="24" x14ac:dyDescent="0.25">
      <c r="A890" s="169" t="s">
        <v>37</v>
      </c>
      <c r="B890" s="169" t="s">
        <v>212</v>
      </c>
      <c r="C890" s="169" t="s">
        <v>600</v>
      </c>
      <c r="D890" s="232">
        <v>1</v>
      </c>
      <c r="E890" s="260">
        <v>212345.1</v>
      </c>
      <c r="F890" s="260">
        <f t="shared" si="34"/>
        <v>212345.1</v>
      </c>
      <c r="G890" s="259">
        <f>18*D890</f>
        <v>18</v>
      </c>
    </row>
    <row r="891" spans="1:7" x14ac:dyDescent="0.25">
      <c r="A891" s="169" t="s">
        <v>37</v>
      </c>
      <c r="B891" s="169" t="s">
        <v>212</v>
      </c>
      <c r="C891" s="169" t="s">
        <v>593</v>
      </c>
      <c r="D891" s="232">
        <v>1</v>
      </c>
      <c r="E891" s="260">
        <v>461000</v>
      </c>
      <c r="F891" s="260">
        <f t="shared" si="34"/>
        <v>461000</v>
      </c>
      <c r="G891" s="259">
        <f>7*D891</f>
        <v>7</v>
      </c>
    </row>
    <row r="892" spans="1:7" x14ac:dyDescent="0.25">
      <c r="A892" s="258" t="s">
        <v>37</v>
      </c>
      <c r="B892" s="258" t="s">
        <v>212</v>
      </c>
      <c r="C892" s="258" t="s">
        <v>593</v>
      </c>
      <c r="D892" s="259">
        <v>5</v>
      </c>
      <c r="E892" s="260">
        <v>461000</v>
      </c>
      <c r="F892" s="260">
        <f t="shared" si="34"/>
        <v>2305000</v>
      </c>
      <c r="G892" s="259">
        <v>35</v>
      </c>
    </row>
    <row r="893" spans="1:7" x14ac:dyDescent="0.25">
      <c r="A893" s="169" t="s">
        <v>37</v>
      </c>
      <c r="B893" s="169" t="s">
        <v>212</v>
      </c>
      <c r="C893" s="169" t="s">
        <v>305</v>
      </c>
      <c r="D893" s="232">
        <v>1</v>
      </c>
      <c r="E893" s="260">
        <v>832714</v>
      </c>
      <c r="F893" s="260">
        <f t="shared" si="34"/>
        <v>832714</v>
      </c>
      <c r="G893" s="259">
        <f>48*D893</f>
        <v>48</v>
      </c>
    </row>
    <row r="894" spans="1:7" x14ac:dyDescent="0.25">
      <c r="A894" s="169" t="s">
        <v>37</v>
      </c>
      <c r="B894" s="169" t="s">
        <v>123</v>
      </c>
      <c r="C894" s="169" t="s">
        <v>305</v>
      </c>
      <c r="D894" s="232">
        <v>1</v>
      </c>
      <c r="E894" s="260">
        <v>832714</v>
      </c>
      <c r="F894" s="260">
        <f t="shared" si="34"/>
        <v>832714</v>
      </c>
      <c r="G894" s="259">
        <f>48*D894</f>
        <v>48</v>
      </c>
    </row>
    <row r="895" spans="1:7" x14ac:dyDescent="0.25">
      <c r="A895" s="169" t="s">
        <v>37</v>
      </c>
      <c r="B895" s="169" t="s">
        <v>37</v>
      </c>
      <c r="C895" s="169" t="s">
        <v>220</v>
      </c>
      <c r="D895" s="232">
        <v>1</v>
      </c>
      <c r="E895" s="262">
        <v>480000</v>
      </c>
      <c r="F895" s="260">
        <f t="shared" si="34"/>
        <v>480000</v>
      </c>
      <c r="G895" s="259">
        <v>20</v>
      </c>
    </row>
    <row r="896" spans="1:7" ht="24" x14ac:dyDescent="0.25">
      <c r="A896" s="169" t="s">
        <v>37</v>
      </c>
      <c r="B896" s="169" t="s">
        <v>37</v>
      </c>
      <c r="C896" s="169" t="s">
        <v>600</v>
      </c>
      <c r="D896" s="232">
        <v>1</v>
      </c>
      <c r="E896" s="260">
        <v>212345.1</v>
      </c>
      <c r="F896" s="260">
        <f t="shared" si="34"/>
        <v>212345.1</v>
      </c>
      <c r="G896" s="259">
        <f>18*D896</f>
        <v>18</v>
      </c>
    </row>
    <row r="897" spans="1:7" x14ac:dyDescent="0.25">
      <c r="A897" s="169" t="s">
        <v>37</v>
      </c>
      <c r="B897" s="169" t="s">
        <v>37</v>
      </c>
      <c r="C897" s="169" t="s">
        <v>593</v>
      </c>
      <c r="D897" s="232">
        <v>1</v>
      </c>
      <c r="E897" s="260">
        <v>461000</v>
      </c>
      <c r="F897" s="260">
        <f t="shared" si="34"/>
        <v>461000</v>
      </c>
      <c r="G897" s="259">
        <f>7*D897</f>
        <v>7</v>
      </c>
    </row>
    <row r="898" spans="1:7" x14ac:dyDescent="0.25">
      <c r="A898" s="169" t="s">
        <v>37</v>
      </c>
      <c r="B898" s="169" t="s">
        <v>37</v>
      </c>
      <c r="C898" s="169" t="s">
        <v>305</v>
      </c>
      <c r="D898" s="232">
        <v>1</v>
      </c>
      <c r="E898" s="260">
        <v>832714</v>
      </c>
      <c r="F898" s="260">
        <f t="shared" si="34"/>
        <v>832714</v>
      </c>
      <c r="G898" s="259">
        <f>48*D898</f>
        <v>48</v>
      </c>
    </row>
    <row r="899" spans="1:7" x14ac:dyDescent="0.25">
      <c r="A899" s="258" t="s">
        <v>37</v>
      </c>
      <c r="B899" s="258" t="s">
        <v>37</v>
      </c>
      <c r="C899" s="258" t="s">
        <v>305</v>
      </c>
      <c r="D899" s="259">
        <v>2</v>
      </c>
      <c r="E899" s="260">
        <v>832714</v>
      </c>
      <c r="F899" s="260">
        <f t="shared" ref="F899:F930" si="35">+E899*D899</f>
        <v>1665428</v>
      </c>
      <c r="G899" s="259">
        <v>60</v>
      </c>
    </row>
    <row r="900" spans="1:7" x14ac:dyDescent="0.25">
      <c r="A900" s="264" t="s">
        <v>277</v>
      </c>
      <c r="B900" s="265"/>
      <c r="C900" s="266"/>
      <c r="D900" s="267">
        <f>SUM(D710:D899)</f>
        <v>283</v>
      </c>
      <c r="E900" s="268"/>
      <c r="F900" s="268">
        <f>SUM(F710:F899)</f>
        <v>150737617.99999988</v>
      </c>
      <c r="G900" s="269">
        <f>SUM(G710:G899)</f>
        <v>7250</v>
      </c>
    </row>
    <row r="901" spans="1:7" x14ac:dyDescent="0.25">
      <c r="A901" s="251" t="s">
        <v>278</v>
      </c>
      <c r="B901" s="252"/>
      <c r="C901" s="252"/>
      <c r="D901" s="252"/>
      <c r="E901" s="253"/>
      <c r="F901" s="254">
        <f>+F900/D900</f>
        <v>532641.75971731404</v>
      </c>
      <c r="G901" s="255"/>
    </row>
    <row r="902" spans="1:7" x14ac:dyDescent="0.25">
      <c r="A902" s="236"/>
      <c r="B902" s="236"/>
      <c r="C902" s="236"/>
      <c r="D902" s="236"/>
      <c r="E902" s="236"/>
      <c r="F902" s="236"/>
      <c r="G902" s="236"/>
    </row>
    <row r="903" spans="1:7" ht="18.75" x14ac:dyDescent="0.3">
      <c r="A903" s="256" t="s">
        <v>347</v>
      </c>
      <c r="B903" s="256"/>
      <c r="C903" s="256"/>
      <c r="D903" s="256"/>
      <c r="E903" s="256"/>
      <c r="F903" s="256"/>
      <c r="G903" s="256"/>
    </row>
    <row r="904" spans="1:7" ht="48" x14ac:dyDescent="0.25">
      <c r="A904" s="270" t="s">
        <v>8</v>
      </c>
      <c r="B904" s="270" t="s">
        <v>0</v>
      </c>
      <c r="C904" s="235" t="s">
        <v>12</v>
      </c>
      <c r="D904" s="235" t="s">
        <v>316</v>
      </c>
      <c r="E904" s="235" t="s">
        <v>317</v>
      </c>
      <c r="F904" s="235" t="s">
        <v>10</v>
      </c>
      <c r="G904" s="235" t="s">
        <v>1</v>
      </c>
    </row>
    <row r="905" spans="1:7" ht="24" x14ac:dyDescent="0.25">
      <c r="A905" s="169" t="s">
        <v>284</v>
      </c>
      <c r="B905" s="170" t="s">
        <v>154</v>
      </c>
      <c r="C905" s="169" t="s">
        <v>164</v>
      </c>
      <c r="D905" s="232">
        <v>1</v>
      </c>
      <c r="E905" s="271">
        <v>240830.7</v>
      </c>
      <c r="F905" s="271">
        <f t="shared" ref="F905:F936" si="36">+E905*D905</f>
        <v>240830.7</v>
      </c>
      <c r="G905" s="233">
        <f t="shared" ref="G905:G932" si="37">13*D905</f>
        <v>13</v>
      </c>
    </row>
    <row r="906" spans="1:7" ht="24" x14ac:dyDescent="0.25">
      <c r="A906" s="177" t="s">
        <v>284</v>
      </c>
      <c r="B906" s="170" t="s">
        <v>329</v>
      </c>
      <c r="C906" s="169" t="s">
        <v>164</v>
      </c>
      <c r="D906" s="232">
        <v>1</v>
      </c>
      <c r="E906" s="271">
        <v>240830.7</v>
      </c>
      <c r="F906" s="271">
        <f t="shared" si="36"/>
        <v>240830.7</v>
      </c>
      <c r="G906" s="233">
        <f t="shared" si="37"/>
        <v>13</v>
      </c>
    </row>
    <row r="907" spans="1:7" ht="24" x14ac:dyDescent="0.25">
      <c r="A907" s="177" t="s">
        <v>284</v>
      </c>
      <c r="B907" s="170" t="s">
        <v>405</v>
      </c>
      <c r="C907" s="169" t="s">
        <v>164</v>
      </c>
      <c r="D907" s="232">
        <v>1</v>
      </c>
      <c r="E907" s="271">
        <v>240830.7</v>
      </c>
      <c r="F907" s="271">
        <f t="shared" si="36"/>
        <v>240830.7</v>
      </c>
      <c r="G907" s="233">
        <f t="shared" si="37"/>
        <v>13</v>
      </c>
    </row>
    <row r="908" spans="1:7" ht="24" x14ac:dyDescent="0.25">
      <c r="A908" s="169" t="s">
        <v>284</v>
      </c>
      <c r="B908" s="170" t="s">
        <v>256</v>
      </c>
      <c r="C908" s="169" t="s">
        <v>164</v>
      </c>
      <c r="D908" s="232">
        <v>1</v>
      </c>
      <c r="E908" s="271">
        <v>240830.7</v>
      </c>
      <c r="F908" s="271">
        <f t="shared" si="36"/>
        <v>240830.7</v>
      </c>
      <c r="G908" s="233">
        <f t="shared" si="37"/>
        <v>13</v>
      </c>
    </row>
    <row r="909" spans="1:7" ht="24" x14ac:dyDescent="0.25">
      <c r="A909" s="169" t="s">
        <v>6</v>
      </c>
      <c r="B909" s="170" t="s">
        <v>9</v>
      </c>
      <c r="C909" s="169" t="s">
        <v>164</v>
      </c>
      <c r="D909" s="232">
        <v>1</v>
      </c>
      <c r="E909" s="271">
        <v>240830.7</v>
      </c>
      <c r="F909" s="271">
        <f t="shared" si="36"/>
        <v>240830.7</v>
      </c>
      <c r="G909" s="233">
        <f t="shared" si="37"/>
        <v>13</v>
      </c>
    </row>
    <row r="910" spans="1:7" ht="24" x14ac:dyDescent="0.25">
      <c r="A910" s="169" t="s">
        <v>6</v>
      </c>
      <c r="B910" s="170" t="s">
        <v>422</v>
      </c>
      <c r="C910" s="169" t="s">
        <v>164</v>
      </c>
      <c r="D910" s="232">
        <v>5</v>
      </c>
      <c r="E910" s="271">
        <v>240830.7</v>
      </c>
      <c r="F910" s="271">
        <f t="shared" si="36"/>
        <v>1204153.5</v>
      </c>
      <c r="G910" s="233">
        <f t="shared" si="37"/>
        <v>65</v>
      </c>
    </row>
    <row r="911" spans="1:7" ht="24" x14ac:dyDescent="0.25">
      <c r="A911" s="169" t="s">
        <v>6</v>
      </c>
      <c r="B911" s="170" t="s">
        <v>420</v>
      </c>
      <c r="C911" s="169" t="s">
        <v>164</v>
      </c>
      <c r="D911" s="232">
        <v>1</v>
      </c>
      <c r="E911" s="271">
        <v>240830.7</v>
      </c>
      <c r="F911" s="271">
        <f t="shared" si="36"/>
        <v>240830.7</v>
      </c>
      <c r="G911" s="233">
        <f t="shared" si="37"/>
        <v>13</v>
      </c>
    </row>
    <row r="912" spans="1:7" ht="24" x14ac:dyDescent="0.25">
      <c r="A912" s="169" t="s">
        <v>6</v>
      </c>
      <c r="B912" s="170" t="s">
        <v>275</v>
      </c>
      <c r="C912" s="169" t="s">
        <v>164</v>
      </c>
      <c r="D912" s="232">
        <v>1</v>
      </c>
      <c r="E912" s="271">
        <v>272000</v>
      </c>
      <c r="F912" s="271">
        <f t="shared" si="36"/>
        <v>272000</v>
      </c>
      <c r="G912" s="233">
        <f t="shared" si="37"/>
        <v>13</v>
      </c>
    </row>
    <row r="913" spans="1:7" ht="24" x14ac:dyDescent="0.25">
      <c r="A913" s="169" t="s">
        <v>333</v>
      </c>
      <c r="B913" s="170" t="s">
        <v>237</v>
      </c>
      <c r="C913" s="169" t="s">
        <v>246</v>
      </c>
      <c r="D913" s="232">
        <v>6</v>
      </c>
      <c r="E913" s="271">
        <v>240830.7</v>
      </c>
      <c r="F913" s="271">
        <f t="shared" si="36"/>
        <v>1444984.2000000002</v>
      </c>
      <c r="G913" s="233">
        <f t="shared" si="37"/>
        <v>78</v>
      </c>
    </row>
    <row r="914" spans="1:7" ht="24" x14ac:dyDescent="0.25">
      <c r="A914" s="169" t="s">
        <v>333</v>
      </c>
      <c r="B914" s="170" t="s">
        <v>451</v>
      </c>
      <c r="C914" s="169" t="s">
        <v>164</v>
      </c>
      <c r="D914" s="232">
        <v>1</v>
      </c>
      <c r="E914" s="271">
        <v>272000</v>
      </c>
      <c r="F914" s="271">
        <f t="shared" si="36"/>
        <v>272000</v>
      </c>
      <c r="G914" s="233">
        <f t="shared" si="37"/>
        <v>13</v>
      </c>
    </row>
    <row r="915" spans="1:7" ht="24" x14ac:dyDescent="0.25">
      <c r="A915" s="169" t="s">
        <v>333</v>
      </c>
      <c r="B915" s="178" t="s">
        <v>441</v>
      </c>
      <c r="C915" s="169" t="s">
        <v>246</v>
      </c>
      <c r="D915" s="232">
        <v>1</v>
      </c>
      <c r="E915" s="271">
        <v>240830.7</v>
      </c>
      <c r="F915" s="271">
        <f t="shared" si="36"/>
        <v>240830.7</v>
      </c>
      <c r="G915" s="233">
        <f t="shared" si="37"/>
        <v>13</v>
      </c>
    </row>
    <row r="916" spans="1:7" ht="24" x14ac:dyDescent="0.25">
      <c r="A916" s="169" t="s">
        <v>333</v>
      </c>
      <c r="B916" s="170" t="s">
        <v>41</v>
      </c>
      <c r="C916" s="169" t="s">
        <v>164</v>
      </c>
      <c r="D916" s="232">
        <v>3</v>
      </c>
      <c r="E916" s="271">
        <v>240830.7</v>
      </c>
      <c r="F916" s="271">
        <f t="shared" si="36"/>
        <v>722492.10000000009</v>
      </c>
      <c r="G916" s="233">
        <f t="shared" si="37"/>
        <v>39</v>
      </c>
    </row>
    <row r="917" spans="1:7" ht="24" x14ac:dyDescent="0.25">
      <c r="A917" s="169" t="s">
        <v>45</v>
      </c>
      <c r="B917" s="170" t="s">
        <v>573</v>
      </c>
      <c r="C917" s="169" t="s">
        <v>164</v>
      </c>
      <c r="D917" s="217">
        <v>1</v>
      </c>
      <c r="E917" s="271">
        <v>240830.7</v>
      </c>
      <c r="F917" s="271">
        <f t="shared" si="36"/>
        <v>240830.7</v>
      </c>
      <c r="G917" s="233">
        <f t="shared" si="37"/>
        <v>13</v>
      </c>
    </row>
    <row r="918" spans="1:7" ht="24" x14ac:dyDescent="0.25">
      <c r="A918" s="169" t="s">
        <v>45</v>
      </c>
      <c r="B918" s="170" t="s">
        <v>45</v>
      </c>
      <c r="C918" s="169" t="s">
        <v>164</v>
      </c>
      <c r="D918" s="232">
        <v>1</v>
      </c>
      <c r="E918" s="271">
        <v>240830.7</v>
      </c>
      <c r="F918" s="271">
        <f t="shared" si="36"/>
        <v>240830.7</v>
      </c>
      <c r="G918" s="233">
        <f t="shared" si="37"/>
        <v>13</v>
      </c>
    </row>
    <row r="919" spans="1:7" ht="24" x14ac:dyDescent="0.25">
      <c r="A919" s="169" t="s">
        <v>45</v>
      </c>
      <c r="B919" s="170" t="s">
        <v>578</v>
      </c>
      <c r="C919" s="169" t="s">
        <v>164</v>
      </c>
      <c r="D919" s="232">
        <v>1</v>
      </c>
      <c r="E919" s="271">
        <v>240830.7</v>
      </c>
      <c r="F919" s="271">
        <f t="shared" si="36"/>
        <v>240830.7</v>
      </c>
      <c r="G919" s="233">
        <f t="shared" si="37"/>
        <v>13</v>
      </c>
    </row>
    <row r="920" spans="1:7" ht="24" x14ac:dyDescent="0.25">
      <c r="A920" s="169" t="s">
        <v>45</v>
      </c>
      <c r="B920" s="170" t="s">
        <v>579</v>
      </c>
      <c r="C920" s="169" t="s">
        <v>164</v>
      </c>
      <c r="D920" s="232">
        <v>1</v>
      </c>
      <c r="E920" s="271">
        <v>240830.7</v>
      </c>
      <c r="F920" s="271">
        <f t="shared" si="36"/>
        <v>240830.7</v>
      </c>
      <c r="G920" s="233">
        <f t="shared" si="37"/>
        <v>13</v>
      </c>
    </row>
    <row r="921" spans="1:7" ht="24" x14ac:dyDescent="0.25">
      <c r="A921" s="169" t="s">
        <v>45</v>
      </c>
      <c r="B921" s="170" t="s">
        <v>580</v>
      </c>
      <c r="C921" s="169" t="s">
        <v>164</v>
      </c>
      <c r="D921" s="232">
        <v>1</v>
      </c>
      <c r="E921" s="271">
        <v>240830.7</v>
      </c>
      <c r="F921" s="271">
        <f t="shared" si="36"/>
        <v>240830.7</v>
      </c>
      <c r="G921" s="233">
        <f t="shared" si="37"/>
        <v>13</v>
      </c>
    </row>
    <row r="922" spans="1:7" ht="24" x14ac:dyDescent="0.25">
      <c r="A922" s="169" t="s">
        <v>45</v>
      </c>
      <c r="B922" s="170" t="s">
        <v>263</v>
      </c>
      <c r="C922" s="169" t="s">
        <v>164</v>
      </c>
      <c r="D922" s="232">
        <v>1</v>
      </c>
      <c r="E922" s="271">
        <v>240830.7</v>
      </c>
      <c r="F922" s="271">
        <f t="shared" si="36"/>
        <v>240830.7</v>
      </c>
      <c r="G922" s="233">
        <f t="shared" si="37"/>
        <v>13</v>
      </c>
    </row>
    <row r="923" spans="1:7" ht="24" x14ac:dyDescent="0.25">
      <c r="A923" s="169" t="s">
        <v>45</v>
      </c>
      <c r="B923" s="170" t="s">
        <v>576</v>
      </c>
      <c r="C923" s="169" t="s">
        <v>164</v>
      </c>
      <c r="D923" s="232">
        <v>1</v>
      </c>
      <c r="E923" s="271">
        <v>240830.7</v>
      </c>
      <c r="F923" s="271">
        <f t="shared" si="36"/>
        <v>240830.7</v>
      </c>
      <c r="G923" s="233">
        <f t="shared" si="37"/>
        <v>13</v>
      </c>
    </row>
    <row r="924" spans="1:7" ht="24" x14ac:dyDescent="0.25">
      <c r="A924" s="169" t="s">
        <v>172</v>
      </c>
      <c r="B924" s="170" t="s">
        <v>298</v>
      </c>
      <c r="C924" s="169" t="s">
        <v>164</v>
      </c>
      <c r="D924" s="232">
        <v>1</v>
      </c>
      <c r="E924" s="271">
        <v>240830.7</v>
      </c>
      <c r="F924" s="271">
        <f t="shared" si="36"/>
        <v>240830.7</v>
      </c>
      <c r="G924" s="233">
        <f t="shared" si="37"/>
        <v>13</v>
      </c>
    </row>
    <row r="925" spans="1:7" ht="24" x14ac:dyDescent="0.25">
      <c r="A925" s="169" t="s">
        <v>172</v>
      </c>
      <c r="B925" s="170" t="s">
        <v>490</v>
      </c>
      <c r="C925" s="169" t="s">
        <v>164</v>
      </c>
      <c r="D925" s="232">
        <v>1</v>
      </c>
      <c r="E925" s="271">
        <v>240830.7</v>
      </c>
      <c r="F925" s="271">
        <f t="shared" si="36"/>
        <v>240830.7</v>
      </c>
      <c r="G925" s="233">
        <f t="shared" si="37"/>
        <v>13</v>
      </c>
    </row>
    <row r="926" spans="1:7" ht="24" x14ac:dyDescent="0.25">
      <c r="A926" s="169" t="s">
        <v>172</v>
      </c>
      <c r="B926" s="170" t="s">
        <v>44</v>
      </c>
      <c r="C926" s="169" t="s">
        <v>164</v>
      </c>
      <c r="D926" s="232">
        <v>1</v>
      </c>
      <c r="E926" s="271">
        <v>240830.7</v>
      </c>
      <c r="F926" s="271">
        <f t="shared" si="36"/>
        <v>240830.7</v>
      </c>
      <c r="G926" s="233">
        <f t="shared" si="37"/>
        <v>13</v>
      </c>
    </row>
    <row r="927" spans="1:7" ht="24" x14ac:dyDescent="0.25">
      <c r="A927" s="169" t="s">
        <v>172</v>
      </c>
      <c r="B927" s="170" t="s">
        <v>394</v>
      </c>
      <c r="C927" s="169" t="s">
        <v>164</v>
      </c>
      <c r="D927" s="232">
        <v>1</v>
      </c>
      <c r="E927" s="271">
        <v>240830.7</v>
      </c>
      <c r="F927" s="271">
        <f t="shared" si="36"/>
        <v>240830.7</v>
      </c>
      <c r="G927" s="233">
        <f t="shared" si="37"/>
        <v>13</v>
      </c>
    </row>
    <row r="928" spans="1:7" ht="24" x14ac:dyDescent="0.25">
      <c r="A928" s="169" t="s">
        <v>391</v>
      </c>
      <c r="B928" s="170" t="s">
        <v>491</v>
      </c>
      <c r="C928" s="169" t="s">
        <v>164</v>
      </c>
      <c r="D928" s="217">
        <v>1</v>
      </c>
      <c r="E928" s="271">
        <v>240830.7</v>
      </c>
      <c r="F928" s="271">
        <f t="shared" si="36"/>
        <v>240830.7</v>
      </c>
      <c r="G928" s="233">
        <f t="shared" si="37"/>
        <v>13</v>
      </c>
    </row>
    <row r="929" spans="1:7" ht="24" x14ac:dyDescent="0.25">
      <c r="A929" s="169" t="s">
        <v>391</v>
      </c>
      <c r="B929" s="170" t="s">
        <v>492</v>
      </c>
      <c r="C929" s="169" t="s">
        <v>164</v>
      </c>
      <c r="D929" s="217">
        <v>1</v>
      </c>
      <c r="E929" s="271">
        <v>240830.7</v>
      </c>
      <c r="F929" s="271">
        <f t="shared" si="36"/>
        <v>240830.7</v>
      </c>
      <c r="G929" s="233">
        <f t="shared" si="37"/>
        <v>13</v>
      </c>
    </row>
    <row r="930" spans="1:7" ht="24" x14ac:dyDescent="0.25">
      <c r="A930" s="169" t="s">
        <v>391</v>
      </c>
      <c r="B930" s="170" t="s">
        <v>392</v>
      </c>
      <c r="C930" s="169" t="s">
        <v>164</v>
      </c>
      <c r="D930" s="217">
        <v>1</v>
      </c>
      <c r="E930" s="271">
        <v>240830.7</v>
      </c>
      <c r="F930" s="271">
        <f t="shared" si="36"/>
        <v>240830.7</v>
      </c>
      <c r="G930" s="233">
        <f t="shared" si="37"/>
        <v>13</v>
      </c>
    </row>
    <row r="931" spans="1:7" ht="24" x14ac:dyDescent="0.25">
      <c r="A931" s="169" t="s">
        <v>391</v>
      </c>
      <c r="B931" s="170" t="s">
        <v>506</v>
      </c>
      <c r="C931" s="169" t="s">
        <v>164</v>
      </c>
      <c r="D931" s="217">
        <v>1</v>
      </c>
      <c r="E931" s="271">
        <v>240830.7</v>
      </c>
      <c r="F931" s="271">
        <f t="shared" si="36"/>
        <v>240830.7</v>
      </c>
      <c r="G931" s="233">
        <f t="shared" si="37"/>
        <v>13</v>
      </c>
    </row>
    <row r="932" spans="1:7" ht="24" x14ac:dyDescent="0.25">
      <c r="A932" s="169" t="s">
        <v>391</v>
      </c>
      <c r="B932" s="170" t="s">
        <v>173</v>
      </c>
      <c r="C932" s="169" t="s">
        <v>164</v>
      </c>
      <c r="D932" s="232">
        <v>4</v>
      </c>
      <c r="E932" s="271">
        <v>240830.7</v>
      </c>
      <c r="F932" s="271">
        <f t="shared" si="36"/>
        <v>963322.8</v>
      </c>
      <c r="G932" s="233">
        <f t="shared" si="37"/>
        <v>52</v>
      </c>
    </row>
    <row r="933" spans="1:7" ht="24" x14ac:dyDescent="0.25">
      <c r="A933" s="169" t="s">
        <v>391</v>
      </c>
      <c r="B933" s="170" t="s">
        <v>493</v>
      </c>
      <c r="C933" s="169" t="s">
        <v>164</v>
      </c>
      <c r="D933" s="217">
        <v>1</v>
      </c>
      <c r="E933" s="271">
        <v>240830.7</v>
      </c>
      <c r="F933" s="271">
        <f t="shared" si="36"/>
        <v>240830.7</v>
      </c>
      <c r="G933" s="233">
        <v>13</v>
      </c>
    </row>
    <row r="934" spans="1:7" ht="24" x14ac:dyDescent="0.25">
      <c r="A934" s="169" t="s">
        <v>391</v>
      </c>
      <c r="B934" s="170" t="s">
        <v>494</v>
      </c>
      <c r="C934" s="169" t="s">
        <v>164</v>
      </c>
      <c r="D934" s="217">
        <v>1</v>
      </c>
      <c r="E934" s="271">
        <v>240830.7</v>
      </c>
      <c r="F934" s="271">
        <f t="shared" si="36"/>
        <v>240830.7</v>
      </c>
      <c r="G934" s="233">
        <v>13</v>
      </c>
    </row>
    <row r="935" spans="1:7" ht="24" x14ac:dyDescent="0.25">
      <c r="A935" s="169" t="s">
        <v>391</v>
      </c>
      <c r="B935" s="170" t="s">
        <v>281</v>
      </c>
      <c r="C935" s="169" t="s">
        <v>164</v>
      </c>
      <c r="D935" s="217">
        <v>1</v>
      </c>
      <c r="E935" s="271">
        <v>240830.7</v>
      </c>
      <c r="F935" s="271">
        <f t="shared" si="36"/>
        <v>240830.7</v>
      </c>
      <c r="G935" s="233">
        <v>13</v>
      </c>
    </row>
    <row r="936" spans="1:7" ht="24" x14ac:dyDescent="0.25">
      <c r="A936" s="169" t="s">
        <v>391</v>
      </c>
      <c r="B936" s="170" t="s">
        <v>341</v>
      </c>
      <c r="C936" s="169" t="s">
        <v>164</v>
      </c>
      <c r="D936" s="217">
        <v>1</v>
      </c>
      <c r="E936" s="271">
        <v>240830.7</v>
      </c>
      <c r="F936" s="271">
        <f t="shared" si="36"/>
        <v>240830.7</v>
      </c>
      <c r="G936" s="233">
        <v>13</v>
      </c>
    </row>
    <row r="937" spans="1:7" ht="24" x14ac:dyDescent="0.25">
      <c r="A937" s="169" t="s">
        <v>391</v>
      </c>
      <c r="B937" s="170" t="s">
        <v>270</v>
      </c>
      <c r="C937" s="169" t="s">
        <v>164</v>
      </c>
      <c r="D937" s="217">
        <v>1</v>
      </c>
      <c r="E937" s="271">
        <v>240830.7</v>
      </c>
      <c r="F937" s="271">
        <f t="shared" ref="F937:F968" si="38">+E937*D937</f>
        <v>240830.7</v>
      </c>
      <c r="G937" s="233">
        <v>13</v>
      </c>
    </row>
    <row r="938" spans="1:7" ht="24" x14ac:dyDescent="0.25">
      <c r="A938" s="169" t="s">
        <v>391</v>
      </c>
      <c r="B938" s="170" t="s">
        <v>487</v>
      </c>
      <c r="C938" s="169" t="s">
        <v>164</v>
      </c>
      <c r="D938" s="217">
        <v>1</v>
      </c>
      <c r="E938" s="271">
        <v>240830.7</v>
      </c>
      <c r="F938" s="271">
        <f t="shared" si="38"/>
        <v>240830.7</v>
      </c>
      <c r="G938" s="233">
        <v>13</v>
      </c>
    </row>
    <row r="939" spans="1:7" ht="24" x14ac:dyDescent="0.25">
      <c r="A939" s="169" t="s">
        <v>391</v>
      </c>
      <c r="B939" s="170" t="s">
        <v>495</v>
      </c>
      <c r="C939" s="169" t="s">
        <v>164</v>
      </c>
      <c r="D939" s="217">
        <v>1</v>
      </c>
      <c r="E939" s="271">
        <v>240830.7</v>
      </c>
      <c r="F939" s="271">
        <f t="shared" si="38"/>
        <v>240830.7</v>
      </c>
      <c r="G939" s="233">
        <v>13</v>
      </c>
    </row>
    <row r="940" spans="1:7" ht="24" x14ac:dyDescent="0.25">
      <c r="A940" s="169" t="s">
        <v>391</v>
      </c>
      <c r="B940" s="170" t="s">
        <v>496</v>
      </c>
      <c r="C940" s="169" t="s">
        <v>164</v>
      </c>
      <c r="D940" s="217">
        <v>1</v>
      </c>
      <c r="E940" s="271">
        <v>240830.7</v>
      </c>
      <c r="F940" s="271">
        <f t="shared" si="38"/>
        <v>240830.7</v>
      </c>
      <c r="G940" s="233">
        <v>13</v>
      </c>
    </row>
    <row r="941" spans="1:7" ht="24" x14ac:dyDescent="0.25">
      <c r="A941" s="169" t="s">
        <v>391</v>
      </c>
      <c r="B941" s="170" t="s">
        <v>497</v>
      </c>
      <c r="C941" s="169" t="s">
        <v>164</v>
      </c>
      <c r="D941" s="217">
        <v>1</v>
      </c>
      <c r="E941" s="271">
        <v>240830.7</v>
      </c>
      <c r="F941" s="271">
        <f t="shared" si="38"/>
        <v>240830.7</v>
      </c>
      <c r="G941" s="233">
        <v>13</v>
      </c>
    </row>
    <row r="942" spans="1:7" ht="24" x14ac:dyDescent="0.25">
      <c r="A942" s="169" t="s">
        <v>391</v>
      </c>
      <c r="B942" s="170" t="s">
        <v>498</v>
      </c>
      <c r="C942" s="169" t="s">
        <v>164</v>
      </c>
      <c r="D942" s="217">
        <v>1</v>
      </c>
      <c r="E942" s="271">
        <v>240830.7</v>
      </c>
      <c r="F942" s="271">
        <f t="shared" si="38"/>
        <v>240830.7</v>
      </c>
      <c r="G942" s="233">
        <v>13</v>
      </c>
    </row>
    <row r="943" spans="1:7" ht="24" x14ac:dyDescent="0.25">
      <c r="A943" s="169" t="s">
        <v>391</v>
      </c>
      <c r="B943" s="170" t="s">
        <v>289</v>
      </c>
      <c r="C943" s="169" t="s">
        <v>164</v>
      </c>
      <c r="D943" s="217">
        <v>1</v>
      </c>
      <c r="E943" s="271">
        <v>240830.7</v>
      </c>
      <c r="F943" s="271">
        <f t="shared" si="38"/>
        <v>240830.7</v>
      </c>
      <c r="G943" s="233">
        <v>13</v>
      </c>
    </row>
    <row r="944" spans="1:7" ht="24" x14ac:dyDescent="0.25">
      <c r="A944" s="169" t="s">
        <v>391</v>
      </c>
      <c r="B944" s="170" t="s">
        <v>499</v>
      </c>
      <c r="C944" s="169" t="s">
        <v>164</v>
      </c>
      <c r="D944" s="217">
        <v>1</v>
      </c>
      <c r="E944" s="271">
        <v>240830.7</v>
      </c>
      <c r="F944" s="271">
        <f t="shared" si="38"/>
        <v>240830.7</v>
      </c>
      <c r="G944" s="233">
        <v>13</v>
      </c>
    </row>
    <row r="945" spans="1:7" ht="24" x14ac:dyDescent="0.25">
      <c r="A945" s="169" t="s">
        <v>391</v>
      </c>
      <c r="B945" s="170" t="s">
        <v>500</v>
      </c>
      <c r="C945" s="169" t="s">
        <v>164</v>
      </c>
      <c r="D945" s="232">
        <v>1</v>
      </c>
      <c r="E945" s="271">
        <v>240830.7</v>
      </c>
      <c r="F945" s="271">
        <f t="shared" si="38"/>
        <v>240830.7</v>
      </c>
      <c r="G945" s="233">
        <v>13</v>
      </c>
    </row>
    <row r="946" spans="1:7" ht="24" x14ac:dyDescent="0.25">
      <c r="A946" s="169" t="s">
        <v>391</v>
      </c>
      <c r="B946" s="170" t="s">
        <v>501</v>
      </c>
      <c r="C946" s="169" t="s">
        <v>164</v>
      </c>
      <c r="D946" s="232">
        <v>1</v>
      </c>
      <c r="E946" s="271">
        <v>240830.7</v>
      </c>
      <c r="F946" s="271">
        <f t="shared" si="38"/>
        <v>240830.7</v>
      </c>
      <c r="G946" s="233">
        <v>13</v>
      </c>
    </row>
    <row r="947" spans="1:7" ht="24" x14ac:dyDescent="0.25">
      <c r="A947" s="172" t="s">
        <v>661</v>
      </c>
      <c r="B947" s="170" t="s">
        <v>301</v>
      </c>
      <c r="C947" s="169" t="s">
        <v>246</v>
      </c>
      <c r="D947" s="232">
        <v>1</v>
      </c>
      <c r="E947" s="271">
        <v>272000</v>
      </c>
      <c r="F947" s="271">
        <f t="shared" si="38"/>
        <v>272000</v>
      </c>
      <c r="G947" s="233">
        <f>10*D947</f>
        <v>10</v>
      </c>
    </row>
    <row r="948" spans="1:7" ht="24" x14ac:dyDescent="0.25">
      <c r="A948" s="172" t="s">
        <v>661</v>
      </c>
      <c r="B948" s="191" t="s">
        <v>301</v>
      </c>
      <c r="C948" s="172" t="s">
        <v>246</v>
      </c>
      <c r="D948" s="232">
        <v>2</v>
      </c>
      <c r="E948" s="271">
        <v>240830.7</v>
      </c>
      <c r="F948" s="271">
        <f t="shared" si="38"/>
        <v>481661.4</v>
      </c>
      <c r="G948" s="233">
        <v>13</v>
      </c>
    </row>
    <row r="949" spans="1:7" ht="24" x14ac:dyDescent="0.25">
      <c r="A949" s="169" t="s">
        <v>661</v>
      </c>
      <c r="B949" s="170" t="s">
        <v>301</v>
      </c>
      <c r="C949" s="169" t="s">
        <v>164</v>
      </c>
      <c r="D949" s="232">
        <v>1</v>
      </c>
      <c r="E949" s="271">
        <v>272000</v>
      </c>
      <c r="F949" s="271">
        <f t="shared" si="38"/>
        <v>272000</v>
      </c>
      <c r="G949" s="233">
        <f>10*D949</f>
        <v>10</v>
      </c>
    </row>
    <row r="950" spans="1:7" ht="24" x14ac:dyDescent="0.25">
      <c r="A950" s="169" t="s">
        <v>661</v>
      </c>
      <c r="B950" s="191" t="s">
        <v>654</v>
      </c>
      <c r="C950" s="172" t="s">
        <v>246</v>
      </c>
      <c r="D950" s="232">
        <v>1</v>
      </c>
      <c r="E950" s="271">
        <v>240830.7</v>
      </c>
      <c r="F950" s="271">
        <f t="shared" si="38"/>
        <v>240830.7</v>
      </c>
      <c r="G950" s="233">
        <v>55</v>
      </c>
    </row>
    <row r="951" spans="1:7" ht="24" x14ac:dyDescent="0.25">
      <c r="A951" s="169" t="s">
        <v>661</v>
      </c>
      <c r="B951" s="170" t="s">
        <v>654</v>
      </c>
      <c r="C951" s="169" t="s">
        <v>164</v>
      </c>
      <c r="D951" s="232">
        <v>1</v>
      </c>
      <c r="E951" s="271">
        <v>240830.7</v>
      </c>
      <c r="F951" s="271">
        <f t="shared" si="38"/>
        <v>240830.7</v>
      </c>
      <c r="G951" s="233">
        <v>13</v>
      </c>
    </row>
    <row r="952" spans="1:7" ht="24" x14ac:dyDescent="0.25">
      <c r="A952" s="177" t="s">
        <v>280</v>
      </c>
      <c r="B952" s="170" t="s">
        <v>166</v>
      </c>
      <c r="C952" s="169" t="s">
        <v>164</v>
      </c>
      <c r="D952" s="232">
        <v>4</v>
      </c>
      <c r="E952" s="271">
        <v>240830.7</v>
      </c>
      <c r="F952" s="271">
        <f t="shared" si="38"/>
        <v>963322.8</v>
      </c>
      <c r="G952" s="233">
        <v>55</v>
      </c>
    </row>
    <row r="953" spans="1:7" ht="24" x14ac:dyDescent="0.25">
      <c r="A953" s="169" t="s">
        <v>328</v>
      </c>
      <c r="B953" s="170" t="s">
        <v>594</v>
      </c>
      <c r="C953" s="169" t="s">
        <v>164</v>
      </c>
      <c r="D953" s="232">
        <v>1</v>
      </c>
      <c r="E953" s="271">
        <v>272000</v>
      </c>
      <c r="F953" s="271">
        <f t="shared" si="38"/>
        <v>272000</v>
      </c>
      <c r="G953" s="233">
        <f>10*D953</f>
        <v>10</v>
      </c>
    </row>
    <row r="954" spans="1:7" ht="24" x14ac:dyDescent="0.25">
      <c r="A954" s="169" t="s">
        <v>328</v>
      </c>
      <c r="B954" s="170" t="s">
        <v>26</v>
      </c>
      <c r="C954" s="169" t="s">
        <v>164</v>
      </c>
      <c r="D954" s="232">
        <v>1</v>
      </c>
      <c r="E954" s="271">
        <v>240830.7</v>
      </c>
      <c r="F954" s="271">
        <f t="shared" si="38"/>
        <v>240830.7</v>
      </c>
      <c r="G954" s="233">
        <v>13</v>
      </c>
    </row>
    <row r="955" spans="1:7" ht="24" x14ac:dyDescent="0.25">
      <c r="A955" s="169" t="s">
        <v>328</v>
      </c>
      <c r="B955" s="170" t="s">
        <v>236</v>
      </c>
      <c r="C955" s="169" t="s">
        <v>246</v>
      </c>
      <c r="D955" s="232">
        <v>3</v>
      </c>
      <c r="E955" s="271">
        <v>272000</v>
      </c>
      <c r="F955" s="271">
        <f t="shared" si="38"/>
        <v>816000</v>
      </c>
      <c r="G955" s="233">
        <f>10*D955</f>
        <v>30</v>
      </c>
    </row>
    <row r="956" spans="1:7" ht="24" x14ac:dyDescent="0.25">
      <c r="A956" s="169" t="s">
        <v>328</v>
      </c>
      <c r="B956" s="170" t="s">
        <v>236</v>
      </c>
      <c r="C956" s="169" t="s">
        <v>246</v>
      </c>
      <c r="D956" s="232">
        <v>1</v>
      </c>
      <c r="E956" s="271">
        <v>240830.7</v>
      </c>
      <c r="F956" s="271">
        <f t="shared" si="38"/>
        <v>240830.7</v>
      </c>
      <c r="G956" s="233">
        <v>13</v>
      </c>
    </row>
    <row r="957" spans="1:7" ht="24" x14ac:dyDescent="0.25">
      <c r="A957" s="169" t="s">
        <v>328</v>
      </c>
      <c r="B957" s="170" t="s">
        <v>236</v>
      </c>
      <c r="C957" s="169" t="s">
        <v>164</v>
      </c>
      <c r="D957" s="232">
        <v>1</v>
      </c>
      <c r="E957" s="271">
        <v>240830.7</v>
      </c>
      <c r="F957" s="271">
        <f t="shared" si="38"/>
        <v>240830.7</v>
      </c>
      <c r="G957" s="233">
        <v>13</v>
      </c>
    </row>
    <row r="958" spans="1:7" ht="24" x14ac:dyDescent="0.25">
      <c r="A958" s="169" t="s">
        <v>328</v>
      </c>
      <c r="B958" s="170" t="s">
        <v>25</v>
      </c>
      <c r="C958" s="169" t="s">
        <v>164</v>
      </c>
      <c r="D958" s="232">
        <v>3</v>
      </c>
      <c r="E958" s="271">
        <v>240830.7</v>
      </c>
      <c r="F958" s="271">
        <f t="shared" si="38"/>
        <v>722492.10000000009</v>
      </c>
      <c r="G958" s="233">
        <v>13</v>
      </c>
    </row>
    <row r="959" spans="1:7" ht="24" x14ac:dyDescent="0.25">
      <c r="A959" s="169" t="s">
        <v>328</v>
      </c>
      <c r="B959" s="170" t="s">
        <v>601</v>
      </c>
      <c r="C959" s="169" t="s">
        <v>164</v>
      </c>
      <c r="D959" s="232">
        <v>1</v>
      </c>
      <c r="E959" s="271">
        <v>272000</v>
      </c>
      <c r="F959" s="271">
        <f t="shared" si="38"/>
        <v>272000</v>
      </c>
      <c r="G959" s="233">
        <f>10*D959</f>
        <v>10</v>
      </c>
    </row>
    <row r="960" spans="1:7" ht="24" x14ac:dyDescent="0.25">
      <c r="A960" s="169" t="s">
        <v>328</v>
      </c>
      <c r="B960" s="170" t="s">
        <v>232</v>
      </c>
      <c r="C960" s="169" t="s">
        <v>246</v>
      </c>
      <c r="D960" s="232">
        <v>1</v>
      </c>
      <c r="E960" s="271">
        <v>240830.7</v>
      </c>
      <c r="F960" s="271">
        <f t="shared" si="38"/>
        <v>240830.7</v>
      </c>
      <c r="G960" s="233">
        <v>13</v>
      </c>
    </row>
    <row r="961" spans="1:7" ht="24" x14ac:dyDescent="0.25">
      <c r="A961" s="169" t="s">
        <v>328</v>
      </c>
      <c r="B961" s="170" t="s">
        <v>232</v>
      </c>
      <c r="C961" s="169" t="s">
        <v>164</v>
      </c>
      <c r="D961" s="232">
        <v>3</v>
      </c>
      <c r="E961" s="271">
        <v>272000</v>
      </c>
      <c r="F961" s="271">
        <f t="shared" si="38"/>
        <v>816000</v>
      </c>
      <c r="G961" s="233">
        <v>20</v>
      </c>
    </row>
    <row r="962" spans="1:7" ht="24" x14ac:dyDescent="0.25">
      <c r="A962" s="170" t="s">
        <v>287</v>
      </c>
      <c r="B962" s="170" t="s">
        <v>249</v>
      </c>
      <c r="C962" s="177" t="s">
        <v>246</v>
      </c>
      <c r="D962" s="232">
        <v>2</v>
      </c>
      <c r="E962" s="271">
        <v>272000</v>
      </c>
      <c r="F962" s="271">
        <f t="shared" si="38"/>
        <v>544000</v>
      </c>
      <c r="G962" s="233">
        <f>10*D962</f>
        <v>20</v>
      </c>
    </row>
    <row r="963" spans="1:7" ht="24" x14ac:dyDescent="0.25">
      <c r="A963" s="169" t="s">
        <v>603</v>
      </c>
      <c r="B963" s="170" t="s">
        <v>604</v>
      </c>
      <c r="C963" s="169" t="s">
        <v>246</v>
      </c>
      <c r="D963" s="232">
        <v>1</v>
      </c>
      <c r="E963" s="271">
        <v>272000</v>
      </c>
      <c r="F963" s="271">
        <f t="shared" si="38"/>
        <v>272000</v>
      </c>
      <c r="G963" s="233">
        <f>10*D963</f>
        <v>10</v>
      </c>
    </row>
    <row r="964" spans="1:7" ht="24" x14ac:dyDescent="0.25">
      <c r="A964" s="169" t="s">
        <v>603</v>
      </c>
      <c r="B964" s="170" t="s">
        <v>604</v>
      </c>
      <c r="C964" s="172" t="s">
        <v>164</v>
      </c>
      <c r="D964" s="232">
        <v>1</v>
      </c>
      <c r="E964" s="271">
        <v>240830.7</v>
      </c>
      <c r="F964" s="271">
        <f t="shared" si="38"/>
        <v>240830.7</v>
      </c>
      <c r="G964" s="233">
        <v>13</v>
      </c>
    </row>
    <row r="965" spans="1:7" ht="24" x14ac:dyDescent="0.25">
      <c r="A965" s="169" t="s">
        <v>603</v>
      </c>
      <c r="B965" s="170" t="s">
        <v>605</v>
      </c>
      <c r="C965" s="169" t="s">
        <v>246</v>
      </c>
      <c r="D965" s="232">
        <v>1</v>
      </c>
      <c r="E965" s="271">
        <v>272000</v>
      </c>
      <c r="F965" s="271">
        <f t="shared" si="38"/>
        <v>272000</v>
      </c>
      <c r="G965" s="233">
        <f>10*D965</f>
        <v>10</v>
      </c>
    </row>
    <row r="966" spans="1:7" ht="24" x14ac:dyDescent="0.25">
      <c r="A966" s="169" t="s">
        <v>603</v>
      </c>
      <c r="B966" s="170" t="s">
        <v>605</v>
      </c>
      <c r="C966" s="172" t="s">
        <v>164</v>
      </c>
      <c r="D966" s="232">
        <v>3</v>
      </c>
      <c r="E966" s="271">
        <v>240830.7</v>
      </c>
      <c r="F966" s="271">
        <f t="shared" si="38"/>
        <v>722492.10000000009</v>
      </c>
      <c r="G966" s="233">
        <v>13</v>
      </c>
    </row>
    <row r="967" spans="1:7" ht="24" x14ac:dyDescent="0.25">
      <c r="A967" s="169" t="s">
        <v>603</v>
      </c>
      <c r="B967" s="170" t="s">
        <v>607</v>
      </c>
      <c r="C967" s="169" t="s">
        <v>246</v>
      </c>
      <c r="D967" s="232">
        <v>10</v>
      </c>
      <c r="E967" s="271">
        <v>272000</v>
      </c>
      <c r="F967" s="271">
        <f t="shared" si="38"/>
        <v>2720000</v>
      </c>
      <c r="G967" s="233">
        <f>10*D967</f>
        <v>100</v>
      </c>
    </row>
    <row r="968" spans="1:7" ht="24" x14ac:dyDescent="0.25">
      <c r="A968" s="169" t="s">
        <v>603</v>
      </c>
      <c r="B968" s="170" t="s">
        <v>607</v>
      </c>
      <c r="C968" s="172" t="s">
        <v>164</v>
      </c>
      <c r="D968" s="232">
        <v>8</v>
      </c>
      <c r="E968" s="271">
        <v>240830.7</v>
      </c>
      <c r="F968" s="271">
        <f t="shared" si="38"/>
        <v>1926645.6</v>
      </c>
      <c r="G968" s="233">
        <v>13</v>
      </c>
    </row>
    <row r="969" spans="1:7" ht="24" x14ac:dyDescent="0.25">
      <c r="A969" s="169" t="s">
        <v>603</v>
      </c>
      <c r="B969" s="170" t="s">
        <v>606</v>
      </c>
      <c r="C969" s="169" t="s">
        <v>246</v>
      </c>
      <c r="D969" s="232">
        <v>1</v>
      </c>
      <c r="E969" s="271">
        <v>240830.7</v>
      </c>
      <c r="F969" s="271">
        <f t="shared" ref="F969:F1000" si="39">+E969*D969</f>
        <v>240830.7</v>
      </c>
      <c r="G969" s="233">
        <v>13</v>
      </c>
    </row>
    <row r="970" spans="1:7" ht="24" x14ac:dyDescent="0.25">
      <c r="A970" s="169" t="s">
        <v>603</v>
      </c>
      <c r="B970" s="170" t="s">
        <v>606</v>
      </c>
      <c r="C970" s="172" t="s">
        <v>164</v>
      </c>
      <c r="D970" s="232">
        <v>4</v>
      </c>
      <c r="E970" s="271">
        <v>240830.7</v>
      </c>
      <c r="F970" s="271">
        <f t="shared" si="39"/>
        <v>963322.8</v>
      </c>
      <c r="G970" s="233">
        <v>13</v>
      </c>
    </row>
    <row r="971" spans="1:7" ht="24" x14ac:dyDescent="0.25">
      <c r="A971" s="169" t="s">
        <v>510</v>
      </c>
      <c r="B971" s="208" t="s">
        <v>512</v>
      </c>
      <c r="C971" s="169" t="s">
        <v>164</v>
      </c>
      <c r="D971" s="232">
        <v>1</v>
      </c>
      <c r="E971" s="271">
        <v>240830.7</v>
      </c>
      <c r="F971" s="271">
        <f t="shared" si="39"/>
        <v>240830.7</v>
      </c>
      <c r="G971" s="233">
        <v>13</v>
      </c>
    </row>
    <row r="972" spans="1:7" ht="24" x14ac:dyDescent="0.25">
      <c r="A972" s="169" t="s">
        <v>510</v>
      </c>
      <c r="B972" s="208" t="s">
        <v>514</v>
      </c>
      <c r="C972" s="169" t="s">
        <v>164</v>
      </c>
      <c r="D972" s="232">
        <v>1</v>
      </c>
      <c r="E972" s="271">
        <v>240830.7</v>
      </c>
      <c r="F972" s="271">
        <f t="shared" si="39"/>
        <v>240830.7</v>
      </c>
      <c r="G972" s="233">
        <v>13</v>
      </c>
    </row>
    <row r="973" spans="1:7" ht="24" x14ac:dyDescent="0.25">
      <c r="A973" s="169" t="s">
        <v>510</v>
      </c>
      <c r="B973" s="208" t="s">
        <v>515</v>
      </c>
      <c r="C973" s="169" t="s">
        <v>164</v>
      </c>
      <c r="D973" s="232">
        <v>1</v>
      </c>
      <c r="E973" s="271">
        <v>240830.7</v>
      </c>
      <c r="F973" s="271">
        <f t="shared" si="39"/>
        <v>240830.7</v>
      </c>
      <c r="G973" s="233">
        <v>13</v>
      </c>
    </row>
    <row r="974" spans="1:7" ht="24" x14ac:dyDescent="0.25">
      <c r="A974" s="169" t="s">
        <v>510</v>
      </c>
      <c r="B974" s="209" t="s">
        <v>511</v>
      </c>
      <c r="C974" s="169" t="s">
        <v>164</v>
      </c>
      <c r="D974" s="232">
        <v>1</v>
      </c>
      <c r="E974" s="271">
        <v>272000</v>
      </c>
      <c r="F974" s="271">
        <f t="shared" si="39"/>
        <v>272000</v>
      </c>
      <c r="G974" s="233">
        <f>10*D974</f>
        <v>10</v>
      </c>
    </row>
    <row r="975" spans="1:7" ht="24" x14ac:dyDescent="0.25">
      <c r="A975" s="169" t="s">
        <v>510</v>
      </c>
      <c r="B975" s="208" t="s">
        <v>518</v>
      </c>
      <c r="C975" s="169" t="s">
        <v>164</v>
      </c>
      <c r="D975" s="232">
        <v>1</v>
      </c>
      <c r="E975" s="271">
        <v>240830.7</v>
      </c>
      <c r="F975" s="271">
        <f t="shared" si="39"/>
        <v>240830.7</v>
      </c>
      <c r="G975" s="233">
        <v>13</v>
      </c>
    </row>
    <row r="976" spans="1:7" ht="24" x14ac:dyDescent="0.25">
      <c r="A976" s="169" t="s">
        <v>510</v>
      </c>
      <c r="B976" s="208" t="s">
        <v>519</v>
      </c>
      <c r="C976" s="169" t="s">
        <v>246</v>
      </c>
      <c r="D976" s="232">
        <v>1</v>
      </c>
      <c r="E976" s="271">
        <v>240830.7</v>
      </c>
      <c r="F976" s="271">
        <f t="shared" si="39"/>
        <v>240830.7</v>
      </c>
      <c r="G976" s="233">
        <v>13</v>
      </c>
    </row>
    <row r="977" spans="1:7" ht="24" x14ac:dyDescent="0.25">
      <c r="A977" s="169" t="s">
        <v>510</v>
      </c>
      <c r="B977" s="208" t="s">
        <v>487</v>
      </c>
      <c r="C977" s="169" t="s">
        <v>164</v>
      </c>
      <c r="D977" s="232">
        <v>1</v>
      </c>
      <c r="E977" s="271">
        <v>240830.7</v>
      </c>
      <c r="F977" s="271">
        <f t="shared" si="39"/>
        <v>240830.7</v>
      </c>
      <c r="G977" s="233">
        <v>13</v>
      </c>
    </row>
    <row r="978" spans="1:7" ht="24" x14ac:dyDescent="0.25">
      <c r="A978" s="169" t="s">
        <v>510</v>
      </c>
      <c r="B978" s="208" t="s">
        <v>521</v>
      </c>
      <c r="C978" s="169" t="s">
        <v>164</v>
      </c>
      <c r="D978" s="232">
        <v>1</v>
      </c>
      <c r="E978" s="271">
        <v>240830.7</v>
      </c>
      <c r="F978" s="271">
        <f t="shared" si="39"/>
        <v>240830.7</v>
      </c>
      <c r="G978" s="233">
        <v>13</v>
      </c>
    </row>
    <row r="979" spans="1:7" ht="24" x14ac:dyDescent="0.25">
      <c r="A979" s="169" t="s">
        <v>510</v>
      </c>
      <c r="B979" s="208" t="s">
        <v>525</v>
      </c>
      <c r="C979" s="169" t="s">
        <v>164</v>
      </c>
      <c r="D979" s="232">
        <v>1</v>
      </c>
      <c r="E979" s="271">
        <v>240830.7</v>
      </c>
      <c r="F979" s="271">
        <f t="shared" si="39"/>
        <v>240830.7</v>
      </c>
      <c r="G979" s="233">
        <v>13</v>
      </c>
    </row>
    <row r="980" spans="1:7" ht="24" x14ac:dyDescent="0.25">
      <c r="A980" s="169" t="s">
        <v>510</v>
      </c>
      <c r="B980" s="208" t="s">
        <v>526</v>
      </c>
      <c r="C980" s="169" t="s">
        <v>164</v>
      </c>
      <c r="D980" s="232">
        <v>1</v>
      </c>
      <c r="E980" s="271">
        <v>272000</v>
      </c>
      <c r="F980" s="271">
        <f t="shared" si="39"/>
        <v>272000</v>
      </c>
      <c r="G980" s="233">
        <f>10*D980</f>
        <v>10</v>
      </c>
    </row>
    <row r="981" spans="1:7" ht="24" x14ac:dyDescent="0.25">
      <c r="A981" s="169" t="s">
        <v>510</v>
      </c>
      <c r="B981" s="210" t="s">
        <v>527</v>
      </c>
      <c r="C981" s="169" t="s">
        <v>164</v>
      </c>
      <c r="D981" s="232">
        <v>1</v>
      </c>
      <c r="E981" s="271">
        <v>272000</v>
      </c>
      <c r="F981" s="271">
        <f t="shared" si="39"/>
        <v>272000</v>
      </c>
      <c r="G981" s="233">
        <f>10*D981</f>
        <v>10</v>
      </c>
    </row>
    <row r="982" spans="1:7" ht="24" x14ac:dyDescent="0.25">
      <c r="A982" s="169" t="s">
        <v>111</v>
      </c>
      <c r="B982" s="170" t="s">
        <v>111</v>
      </c>
      <c r="C982" s="169" t="s">
        <v>246</v>
      </c>
      <c r="D982" s="232">
        <v>1</v>
      </c>
      <c r="E982" s="271">
        <v>272000</v>
      </c>
      <c r="F982" s="271">
        <f t="shared" si="39"/>
        <v>272000</v>
      </c>
      <c r="G982" s="233">
        <f>10*D982</f>
        <v>10</v>
      </c>
    </row>
    <row r="983" spans="1:7" ht="24" x14ac:dyDescent="0.25">
      <c r="A983" s="169" t="s">
        <v>111</v>
      </c>
      <c r="B983" s="170" t="s">
        <v>453</v>
      </c>
      <c r="C983" s="169" t="s">
        <v>246</v>
      </c>
      <c r="D983" s="232">
        <v>1</v>
      </c>
      <c r="E983" s="271">
        <v>272000</v>
      </c>
      <c r="F983" s="271">
        <f t="shared" si="39"/>
        <v>272000</v>
      </c>
      <c r="G983" s="233">
        <f>10*D983</f>
        <v>10</v>
      </c>
    </row>
    <row r="984" spans="1:7" ht="24" x14ac:dyDescent="0.25">
      <c r="A984" s="169" t="s">
        <v>111</v>
      </c>
      <c r="B984" s="170" t="s">
        <v>559</v>
      </c>
      <c r="C984" s="169" t="s">
        <v>246</v>
      </c>
      <c r="D984" s="232">
        <v>1</v>
      </c>
      <c r="E984" s="271">
        <v>240830.7</v>
      </c>
      <c r="F984" s="271">
        <f t="shared" si="39"/>
        <v>240830.7</v>
      </c>
      <c r="G984" s="233">
        <v>55</v>
      </c>
    </row>
    <row r="985" spans="1:7" ht="24" x14ac:dyDescent="0.25">
      <c r="A985" s="169" t="s">
        <v>47</v>
      </c>
      <c r="B985" s="170" t="s">
        <v>147</v>
      </c>
      <c r="C985" s="169" t="s">
        <v>246</v>
      </c>
      <c r="D985" s="232">
        <v>1</v>
      </c>
      <c r="E985" s="271">
        <v>272000</v>
      </c>
      <c r="F985" s="271">
        <f t="shared" si="39"/>
        <v>272000</v>
      </c>
      <c r="G985" s="233">
        <f>10*D985</f>
        <v>10</v>
      </c>
    </row>
    <row r="986" spans="1:7" ht="24" x14ac:dyDescent="0.25">
      <c r="A986" s="177" t="s">
        <v>47</v>
      </c>
      <c r="B986" s="170" t="s">
        <v>311</v>
      </c>
      <c r="C986" s="169" t="s">
        <v>164</v>
      </c>
      <c r="D986" s="232">
        <v>5</v>
      </c>
      <c r="E986" s="271">
        <v>272000</v>
      </c>
      <c r="F986" s="271">
        <f t="shared" si="39"/>
        <v>1360000</v>
      </c>
      <c r="G986" s="233">
        <v>55</v>
      </c>
    </row>
    <row r="987" spans="1:7" ht="24" x14ac:dyDescent="0.25">
      <c r="A987" s="169" t="s">
        <v>47</v>
      </c>
      <c r="B987" s="170" t="s">
        <v>61</v>
      </c>
      <c r="C987" s="169" t="s">
        <v>246</v>
      </c>
      <c r="D987" s="232">
        <v>1</v>
      </c>
      <c r="E987" s="271">
        <v>272000</v>
      </c>
      <c r="F987" s="271">
        <f t="shared" si="39"/>
        <v>272000</v>
      </c>
      <c r="G987" s="233">
        <f>10*D987</f>
        <v>10</v>
      </c>
    </row>
    <row r="988" spans="1:7" ht="24" x14ac:dyDescent="0.25">
      <c r="A988" s="169" t="s">
        <v>47</v>
      </c>
      <c r="B988" s="170" t="s">
        <v>60</v>
      </c>
      <c r="C988" s="169" t="s">
        <v>246</v>
      </c>
      <c r="D988" s="232">
        <v>1</v>
      </c>
      <c r="E988" s="271">
        <v>272000</v>
      </c>
      <c r="F988" s="271">
        <f t="shared" si="39"/>
        <v>272000</v>
      </c>
      <c r="G988" s="233">
        <f>10*D988</f>
        <v>10</v>
      </c>
    </row>
    <row r="989" spans="1:7" ht="24" x14ac:dyDescent="0.25">
      <c r="A989" s="169" t="s">
        <v>47</v>
      </c>
      <c r="B989" s="170" t="s">
        <v>59</v>
      </c>
      <c r="C989" s="169" t="s">
        <v>246</v>
      </c>
      <c r="D989" s="232">
        <v>1</v>
      </c>
      <c r="E989" s="271">
        <v>272000</v>
      </c>
      <c r="F989" s="271">
        <f t="shared" si="39"/>
        <v>272000</v>
      </c>
      <c r="G989" s="233">
        <f>10*D989</f>
        <v>10</v>
      </c>
    </row>
    <row r="990" spans="1:7" ht="24" x14ac:dyDescent="0.25">
      <c r="A990" s="169" t="s">
        <v>47</v>
      </c>
      <c r="B990" s="170" t="s">
        <v>48</v>
      </c>
      <c r="C990" s="169" t="s">
        <v>246</v>
      </c>
      <c r="D990" s="232">
        <v>1</v>
      </c>
      <c r="E990" s="271">
        <v>272000</v>
      </c>
      <c r="F990" s="271">
        <f t="shared" si="39"/>
        <v>272000</v>
      </c>
      <c r="G990" s="233">
        <f>10*D990</f>
        <v>10</v>
      </c>
    </row>
    <row r="991" spans="1:7" ht="24" x14ac:dyDescent="0.25">
      <c r="A991" s="169" t="s">
        <v>47</v>
      </c>
      <c r="B991" s="170" t="s">
        <v>569</v>
      </c>
      <c r="C991" s="169" t="s">
        <v>246</v>
      </c>
      <c r="D991" s="232">
        <v>1</v>
      </c>
      <c r="E991" s="271">
        <v>272000</v>
      </c>
      <c r="F991" s="271">
        <f t="shared" si="39"/>
        <v>272000</v>
      </c>
      <c r="G991" s="233">
        <f>10*D991</f>
        <v>10</v>
      </c>
    </row>
    <row r="992" spans="1:7" ht="24" x14ac:dyDescent="0.25">
      <c r="A992" s="169" t="s">
        <v>313</v>
      </c>
      <c r="B992" s="170" t="s">
        <v>642</v>
      </c>
      <c r="C992" s="171" t="s">
        <v>246</v>
      </c>
      <c r="D992" s="232">
        <v>1</v>
      </c>
      <c r="E992" s="271">
        <v>240830.7</v>
      </c>
      <c r="F992" s="271">
        <f t="shared" si="39"/>
        <v>240830.7</v>
      </c>
      <c r="G992" s="233">
        <v>13</v>
      </c>
    </row>
    <row r="993" spans="1:7" ht="24" x14ac:dyDescent="0.25">
      <c r="A993" s="169" t="s">
        <v>313</v>
      </c>
      <c r="B993" s="170" t="s">
        <v>215</v>
      </c>
      <c r="C993" s="169" t="s">
        <v>246</v>
      </c>
      <c r="D993" s="232">
        <v>1</v>
      </c>
      <c r="E993" s="271">
        <v>240830.7</v>
      </c>
      <c r="F993" s="271">
        <f t="shared" si="39"/>
        <v>240830.7</v>
      </c>
      <c r="G993" s="233">
        <v>13</v>
      </c>
    </row>
    <row r="994" spans="1:7" ht="24" x14ac:dyDescent="0.25">
      <c r="A994" s="169" t="s">
        <v>313</v>
      </c>
      <c r="B994" s="170" t="s">
        <v>621</v>
      </c>
      <c r="C994" s="169" t="s">
        <v>164</v>
      </c>
      <c r="D994" s="232">
        <v>1</v>
      </c>
      <c r="E994" s="271">
        <v>272000</v>
      </c>
      <c r="F994" s="271">
        <f t="shared" si="39"/>
        <v>272000</v>
      </c>
      <c r="G994" s="233">
        <f>10*D994</f>
        <v>10</v>
      </c>
    </row>
    <row r="995" spans="1:7" ht="24" x14ac:dyDescent="0.25">
      <c r="A995" s="169" t="s">
        <v>313</v>
      </c>
      <c r="B995" s="170" t="s">
        <v>335</v>
      </c>
      <c r="C995" s="169" t="s">
        <v>246</v>
      </c>
      <c r="D995" s="232">
        <v>1</v>
      </c>
      <c r="E995" s="271">
        <v>272000</v>
      </c>
      <c r="F995" s="271">
        <f t="shared" si="39"/>
        <v>272000</v>
      </c>
      <c r="G995" s="233">
        <f>10*D995</f>
        <v>10</v>
      </c>
    </row>
    <row r="996" spans="1:7" ht="24" x14ac:dyDescent="0.25">
      <c r="A996" s="169" t="s">
        <v>313</v>
      </c>
      <c r="B996" s="170" t="s">
        <v>335</v>
      </c>
      <c r="C996" s="169" t="s">
        <v>164</v>
      </c>
      <c r="D996" s="232">
        <v>1</v>
      </c>
      <c r="E996" s="271">
        <v>272000</v>
      </c>
      <c r="F996" s="271">
        <f t="shared" si="39"/>
        <v>272000</v>
      </c>
      <c r="G996" s="233">
        <f>10*D996</f>
        <v>10</v>
      </c>
    </row>
    <row r="997" spans="1:7" ht="24" x14ac:dyDescent="0.25">
      <c r="A997" s="169" t="s">
        <v>313</v>
      </c>
      <c r="B997" s="170" t="s">
        <v>643</v>
      </c>
      <c r="C997" s="171" t="s">
        <v>246</v>
      </c>
      <c r="D997" s="232">
        <v>1</v>
      </c>
      <c r="E997" s="271">
        <v>272000</v>
      </c>
      <c r="F997" s="271">
        <f t="shared" si="39"/>
        <v>272000</v>
      </c>
      <c r="G997" s="233">
        <f>10*D997</f>
        <v>10</v>
      </c>
    </row>
    <row r="998" spans="1:7" ht="24" x14ac:dyDescent="0.25">
      <c r="A998" s="169" t="s">
        <v>313</v>
      </c>
      <c r="B998" s="170" t="s">
        <v>630</v>
      </c>
      <c r="C998" s="169" t="s">
        <v>246</v>
      </c>
      <c r="D998" s="232">
        <v>1</v>
      </c>
      <c r="E998" s="271">
        <v>240830.7</v>
      </c>
      <c r="F998" s="271">
        <f t="shared" si="39"/>
        <v>240830.7</v>
      </c>
      <c r="G998" s="233">
        <v>13</v>
      </c>
    </row>
    <row r="999" spans="1:7" ht="24" x14ac:dyDescent="0.25">
      <c r="A999" s="169" t="s">
        <v>313</v>
      </c>
      <c r="B999" s="170" t="s">
        <v>637</v>
      </c>
      <c r="C999" s="169" t="s">
        <v>246</v>
      </c>
      <c r="D999" s="232">
        <v>1</v>
      </c>
      <c r="E999" s="271">
        <v>272000</v>
      </c>
      <c r="F999" s="271">
        <f t="shared" si="39"/>
        <v>272000</v>
      </c>
      <c r="G999" s="233">
        <f>10*D999</f>
        <v>10</v>
      </c>
    </row>
    <row r="1000" spans="1:7" ht="24" x14ac:dyDescent="0.25">
      <c r="A1000" s="169" t="s">
        <v>313</v>
      </c>
      <c r="B1000" s="170" t="s">
        <v>619</v>
      </c>
      <c r="C1000" s="169" t="s">
        <v>164</v>
      </c>
      <c r="D1000" s="232">
        <v>1</v>
      </c>
      <c r="E1000" s="271">
        <v>272000</v>
      </c>
      <c r="F1000" s="271">
        <f t="shared" si="39"/>
        <v>272000</v>
      </c>
      <c r="G1000" s="233">
        <f>10*D1000</f>
        <v>10</v>
      </c>
    </row>
    <row r="1001" spans="1:7" ht="24" x14ac:dyDescent="0.25">
      <c r="A1001" s="169" t="s">
        <v>313</v>
      </c>
      <c r="B1001" s="170" t="s">
        <v>589</v>
      </c>
      <c r="C1001" s="169" t="s">
        <v>246</v>
      </c>
      <c r="D1001" s="232">
        <v>1</v>
      </c>
      <c r="E1001" s="271">
        <v>240830.7</v>
      </c>
      <c r="F1001" s="271">
        <f t="shared" ref="F1001:F1032" si="40">+E1001*D1001</f>
        <v>240830.7</v>
      </c>
      <c r="G1001" s="233">
        <v>13</v>
      </c>
    </row>
    <row r="1002" spans="1:7" ht="24" x14ac:dyDescent="0.25">
      <c r="A1002" s="169" t="s">
        <v>313</v>
      </c>
      <c r="B1002" s="170" t="s">
        <v>313</v>
      </c>
      <c r="C1002" s="169" t="s">
        <v>246</v>
      </c>
      <c r="D1002" s="232">
        <v>3</v>
      </c>
      <c r="E1002" s="271">
        <v>272000</v>
      </c>
      <c r="F1002" s="271">
        <f t="shared" si="40"/>
        <v>816000</v>
      </c>
      <c r="G1002" s="233">
        <f>10*D1002</f>
        <v>30</v>
      </c>
    </row>
    <row r="1003" spans="1:7" ht="24" x14ac:dyDescent="0.25">
      <c r="A1003" s="169" t="s">
        <v>313</v>
      </c>
      <c r="B1003" s="170" t="s">
        <v>313</v>
      </c>
      <c r="C1003" s="169" t="s">
        <v>164</v>
      </c>
      <c r="D1003" s="232">
        <v>6</v>
      </c>
      <c r="E1003" s="271">
        <v>272000</v>
      </c>
      <c r="F1003" s="271">
        <f t="shared" si="40"/>
        <v>1632000</v>
      </c>
      <c r="G1003" s="233">
        <f>10*D1003</f>
        <v>60</v>
      </c>
    </row>
    <row r="1004" spans="1:7" ht="24" x14ac:dyDescent="0.25">
      <c r="A1004" s="169" t="s">
        <v>313</v>
      </c>
      <c r="B1004" s="170" t="s">
        <v>44</v>
      </c>
      <c r="C1004" s="169" t="s">
        <v>246</v>
      </c>
      <c r="D1004" s="232">
        <v>1</v>
      </c>
      <c r="E1004" s="271">
        <v>240830.7</v>
      </c>
      <c r="F1004" s="271">
        <f t="shared" si="40"/>
        <v>240830.7</v>
      </c>
      <c r="G1004" s="233">
        <v>55</v>
      </c>
    </row>
    <row r="1005" spans="1:7" ht="24" x14ac:dyDescent="0.25">
      <c r="A1005" s="169" t="s">
        <v>313</v>
      </c>
      <c r="B1005" s="170" t="s">
        <v>625</v>
      </c>
      <c r="C1005" s="169" t="s">
        <v>246</v>
      </c>
      <c r="D1005" s="232">
        <v>2</v>
      </c>
      <c r="E1005" s="271">
        <v>240830.7</v>
      </c>
      <c r="F1005" s="271">
        <f t="shared" si="40"/>
        <v>481661.4</v>
      </c>
      <c r="G1005" s="233">
        <v>55</v>
      </c>
    </row>
    <row r="1006" spans="1:7" ht="24" x14ac:dyDescent="0.25">
      <c r="A1006" s="13" t="s">
        <v>4</v>
      </c>
      <c r="B1006" s="95" t="s">
        <v>141</v>
      </c>
      <c r="C1006" s="12" t="s">
        <v>164</v>
      </c>
      <c r="D1006" s="11">
        <v>4</v>
      </c>
      <c r="E1006" s="98">
        <v>240830.7</v>
      </c>
      <c r="F1006" s="98">
        <f t="shared" si="40"/>
        <v>963322.8</v>
      </c>
      <c r="G1006" s="10">
        <v>55</v>
      </c>
    </row>
    <row r="1007" spans="1:7" x14ac:dyDescent="0.25">
      <c r="A1007" s="272" t="s">
        <v>277</v>
      </c>
      <c r="B1007" s="273"/>
      <c r="C1007" s="274"/>
      <c r="D1007" s="275">
        <f>SUM(D905:D1006)</f>
        <v>163</v>
      </c>
      <c r="E1007" s="276"/>
      <c r="F1007" s="277">
        <f>SUM(F905:F1006)</f>
        <v>41032054.199999996</v>
      </c>
      <c r="G1007" s="275">
        <f>SUM(G905:G1006)</f>
        <v>1915</v>
      </c>
    </row>
    <row r="1008" spans="1:7" x14ac:dyDescent="0.25">
      <c r="A1008" s="278" t="s">
        <v>349</v>
      </c>
      <c r="B1008" s="279"/>
      <c r="C1008" s="279"/>
      <c r="D1008" s="279"/>
      <c r="E1008" s="280"/>
      <c r="F1008" s="281">
        <f>+F1007/D1007</f>
        <v>251730.39386503064</v>
      </c>
      <c r="G1008" s="282"/>
    </row>
    <row r="1010" spans="1:7" x14ac:dyDescent="0.25">
      <c r="A1010" s="107" t="s">
        <v>323</v>
      </c>
      <c r="B1010" s="108"/>
      <c r="C1010" s="108"/>
      <c r="D1010" s="108"/>
      <c r="E1010" s="108"/>
      <c r="F1010" s="108"/>
      <c r="G1010" s="109"/>
    </row>
    <row r="1011" spans="1:7" ht="36" x14ac:dyDescent="0.25">
      <c r="A1011" s="283" t="s">
        <v>322</v>
      </c>
      <c r="B1011" s="284" t="s">
        <v>316</v>
      </c>
      <c r="C1011" s="284" t="s">
        <v>350</v>
      </c>
      <c r="D1011" s="284" t="s">
        <v>351</v>
      </c>
      <c r="E1011" s="284" t="s">
        <v>325</v>
      </c>
      <c r="F1011" s="284" t="s">
        <v>352</v>
      </c>
      <c r="G1011" s="284" t="s">
        <v>396</v>
      </c>
    </row>
    <row r="1012" spans="1:7" x14ac:dyDescent="0.25">
      <c r="A1012" s="1" t="s">
        <v>321</v>
      </c>
      <c r="B1012" s="43">
        <f>D705</f>
        <v>3883</v>
      </c>
      <c r="C1012" s="37">
        <f>F705</f>
        <v>970238563.09999871</v>
      </c>
      <c r="D1012" s="35">
        <f>+C1012/C1015</f>
        <v>0.83496702830983793</v>
      </c>
      <c r="E1012" s="89">
        <f>G705</f>
        <v>31677</v>
      </c>
      <c r="F1012" s="35">
        <f>+E1012/E1015</f>
        <v>0.77559864845012483</v>
      </c>
      <c r="G1012" s="87">
        <f>E1012*5</f>
        <v>158385</v>
      </c>
    </row>
    <row r="1013" spans="1:7" x14ac:dyDescent="0.25">
      <c r="A1013" s="1" t="s">
        <v>399</v>
      </c>
      <c r="B1013" s="43">
        <f>D900</f>
        <v>283</v>
      </c>
      <c r="C1013" s="37">
        <f>F900</f>
        <v>150737617.99999988</v>
      </c>
      <c r="D1013" s="35">
        <f>+C1013/C1015</f>
        <v>0.12972164346243517</v>
      </c>
      <c r="E1013" s="89">
        <f>G900</f>
        <v>7250</v>
      </c>
      <c r="F1013" s="35">
        <f>+E1013/E1015</f>
        <v>0.17751334410655698</v>
      </c>
      <c r="G1013" s="87">
        <f>E1013*5</f>
        <v>36250</v>
      </c>
    </row>
    <row r="1014" spans="1:7" x14ac:dyDescent="0.25">
      <c r="A1014" s="1" t="s">
        <v>247</v>
      </c>
      <c r="B1014" s="43">
        <f>+D1007</f>
        <v>163</v>
      </c>
      <c r="C1014" s="37">
        <f>F1007</f>
        <v>41032054.199999996</v>
      </c>
      <c r="D1014" s="36">
        <f>+C1014/C1015</f>
        <v>3.5311328227726931E-2</v>
      </c>
      <c r="E1014" s="89">
        <f>G1007</f>
        <v>1915</v>
      </c>
      <c r="F1014" s="36">
        <f>+E1014/E1015</f>
        <v>4.6888007443318155E-2</v>
      </c>
      <c r="G1014" s="87">
        <f>E1014*5</f>
        <v>9575</v>
      </c>
    </row>
    <row r="1015" spans="1:7" x14ac:dyDescent="0.25">
      <c r="A1015" s="42" t="s">
        <v>324</v>
      </c>
      <c r="B1015" s="42">
        <f t="shared" ref="B1015:G1015" si="41">SUM(B1012:B1014)</f>
        <v>4329</v>
      </c>
      <c r="C1015" s="40">
        <f t="shared" si="41"/>
        <v>1162008235.2999985</v>
      </c>
      <c r="D1015" s="41">
        <f t="shared" si="41"/>
        <v>1</v>
      </c>
      <c r="E1015" s="88">
        <f t="shared" si="41"/>
        <v>40842</v>
      </c>
      <c r="F1015" s="41">
        <f t="shared" si="41"/>
        <v>0.99999999999999989</v>
      </c>
      <c r="G1015" s="88">
        <f t="shared" si="41"/>
        <v>204210</v>
      </c>
    </row>
  </sheetData>
  <autoFilter ref="A904:G1006" xr:uid="{00000000-0001-0000-0100-000000000000}">
    <sortState xmlns:xlrd2="http://schemas.microsoft.com/office/spreadsheetml/2017/richdata2" ref="A905:G1006">
      <sortCondition ref="A905:A1006"/>
      <sortCondition ref="B905:B1006"/>
      <sortCondition ref="C905:C1006"/>
    </sortState>
  </autoFilter>
  <sortState xmlns:xlrd2="http://schemas.microsoft.com/office/spreadsheetml/2017/richdata2" ref="A999:G1004">
    <sortCondition ref="A999:A1004"/>
    <sortCondition ref="B999:B1004"/>
  </sortState>
  <mergeCells count="10">
    <mergeCell ref="A706:E706"/>
    <mergeCell ref="F706:G706"/>
    <mergeCell ref="A705:C705"/>
    <mergeCell ref="A1010:G1010"/>
    <mergeCell ref="F1008:G1008"/>
    <mergeCell ref="A1008:E1008"/>
    <mergeCell ref="A1007:C1007"/>
    <mergeCell ref="A901:E901"/>
    <mergeCell ref="F901:G901"/>
    <mergeCell ref="A900:C90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1:R87"/>
  <sheetViews>
    <sheetView workbookViewId="0">
      <selection activeCell="N31" sqref="G29:N31"/>
    </sheetView>
  </sheetViews>
  <sheetFormatPr baseColWidth="10" defaultRowHeight="15" x14ac:dyDescent="0.25"/>
  <cols>
    <col min="1" max="3" width="2" bestFit="1" customWidth="1"/>
    <col min="4" max="5" width="3" bestFit="1" customWidth="1"/>
    <col min="6" max="6" width="4" bestFit="1" customWidth="1"/>
    <col min="7" max="7" width="50.7109375" bestFit="1" customWidth="1"/>
    <col min="8" max="8" width="27.42578125" bestFit="1" customWidth="1"/>
    <col min="9" max="9" width="39.28515625" bestFit="1" customWidth="1"/>
    <col min="10" max="10" width="8.28515625" customWidth="1"/>
    <col min="11" max="11" width="6" customWidth="1"/>
    <col min="12" max="12" width="5.7109375" customWidth="1"/>
    <col min="13" max="13" width="6" customWidth="1"/>
    <col min="14" max="14" width="6.140625" customWidth="1"/>
  </cols>
  <sheetData>
    <row r="1" spans="7:14" x14ac:dyDescent="0.25">
      <c r="G1" s="289" t="s">
        <v>365</v>
      </c>
      <c r="H1" s="289"/>
      <c r="I1" s="289"/>
      <c r="J1" s="289"/>
      <c r="K1" s="289"/>
      <c r="L1" s="289"/>
      <c r="M1" s="289"/>
      <c r="N1" s="289"/>
    </row>
    <row r="2" spans="7:14" x14ac:dyDescent="0.25">
      <c r="G2" s="290" t="s">
        <v>315</v>
      </c>
      <c r="H2" s="290" t="s">
        <v>362</v>
      </c>
      <c r="I2" s="290" t="s">
        <v>363</v>
      </c>
      <c r="J2" s="289" t="s">
        <v>367</v>
      </c>
      <c r="K2" s="289"/>
      <c r="L2" s="289"/>
      <c r="M2" s="289"/>
      <c r="N2" s="289"/>
    </row>
    <row r="3" spans="7:14" x14ac:dyDescent="0.25">
      <c r="G3" s="290"/>
      <c r="H3" s="290"/>
      <c r="I3" s="290"/>
      <c r="J3" s="291">
        <v>2023</v>
      </c>
      <c r="K3" s="291">
        <v>2024</v>
      </c>
      <c r="L3" s="291">
        <v>2025</v>
      </c>
      <c r="M3" s="291">
        <v>2026</v>
      </c>
      <c r="N3" s="291">
        <v>2027</v>
      </c>
    </row>
    <row r="4" spans="7:14" x14ac:dyDescent="0.25">
      <c r="G4" s="1" t="s">
        <v>17</v>
      </c>
      <c r="H4" s="1">
        <v>12</v>
      </c>
      <c r="I4" s="37">
        <v>22944000</v>
      </c>
      <c r="J4" s="1">
        <v>1</v>
      </c>
      <c r="K4" s="1">
        <v>2</v>
      </c>
      <c r="L4" s="1">
        <v>4</v>
      </c>
      <c r="M4" s="1">
        <v>5</v>
      </c>
      <c r="N4" s="1"/>
    </row>
    <row r="5" spans="7:14" x14ac:dyDescent="0.25">
      <c r="G5" s="1" t="s">
        <v>33</v>
      </c>
      <c r="H5" s="1">
        <v>48</v>
      </c>
      <c r="I5" s="37">
        <v>7375200</v>
      </c>
      <c r="J5" s="1">
        <v>3</v>
      </c>
      <c r="K5" s="1">
        <v>6</v>
      </c>
      <c r="L5" s="1">
        <v>12</v>
      </c>
      <c r="M5" s="1">
        <v>16</v>
      </c>
      <c r="N5" s="1">
        <v>11</v>
      </c>
    </row>
    <row r="6" spans="7:14" x14ac:dyDescent="0.25">
      <c r="G6" s="1" t="s">
        <v>38</v>
      </c>
      <c r="H6" s="1">
        <v>128</v>
      </c>
      <c r="I6" s="37">
        <v>11288999.800000006</v>
      </c>
      <c r="J6" s="1">
        <v>10</v>
      </c>
      <c r="K6" s="1">
        <v>30</v>
      </c>
      <c r="L6" s="1">
        <v>30</v>
      </c>
      <c r="M6" s="1">
        <v>30</v>
      </c>
      <c r="N6" s="1">
        <v>28</v>
      </c>
    </row>
    <row r="7" spans="7:14" x14ac:dyDescent="0.25">
      <c r="G7" s="1" t="s">
        <v>145</v>
      </c>
      <c r="H7" s="1">
        <v>49</v>
      </c>
      <c r="I7" s="37">
        <v>18600718.5</v>
      </c>
      <c r="J7" s="1">
        <v>1</v>
      </c>
      <c r="K7" s="1">
        <v>4</v>
      </c>
      <c r="L7" s="1">
        <v>8</v>
      </c>
      <c r="M7" s="1">
        <v>16</v>
      </c>
      <c r="N7" s="1">
        <v>20</v>
      </c>
    </row>
    <row r="8" spans="7:14" x14ac:dyDescent="0.25">
      <c r="G8" s="1" t="s">
        <v>225</v>
      </c>
      <c r="H8" s="1">
        <v>73</v>
      </c>
      <c r="I8" s="37">
        <v>53311900</v>
      </c>
      <c r="J8" s="1">
        <v>2</v>
      </c>
      <c r="K8" s="1">
        <v>6</v>
      </c>
      <c r="L8" s="1">
        <v>12</v>
      </c>
      <c r="M8" s="1">
        <v>24</v>
      </c>
      <c r="N8" s="1">
        <v>29</v>
      </c>
    </row>
    <row r="9" spans="7:14" x14ac:dyDescent="0.25">
      <c r="G9" s="1" t="s">
        <v>78</v>
      </c>
      <c r="H9" s="1">
        <v>5</v>
      </c>
      <c r="I9" s="37">
        <v>12813867</v>
      </c>
      <c r="J9" s="1">
        <v>2</v>
      </c>
      <c r="K9" s="1">
        <v>2</v>
      </c>
      <c r="L9" s="1">
        <v>1</v>
      </c>
      <c r="M9" s="1"/>
      <c r="N9" s="1"/>
    </row>
    <row r="10" spans="7:14" x14ac:dyDescent="0.25">
      <c r="G10" s="1" t="s">
        <v>200</v>
      </c>
      <c r="H10" s="1">
        <v>156</v>
      </c>
      <c r="I10" s="37">
        <v>217126867.5</v>
      </c>
      <c r="J10" s="1">
        <v>10</v>
      </c>
      <c r="K10" s="1">
        <v>30</v>
      </c>
      <c r="L10" s="1">
        <v>40</v>
      </c>
      <c r="M10" s="1">
        <v>40</v>
      </c>
      <c r="N10" s="1">
        <v>36</v>
      </c>
    </row>
    <row r="11" spans="7:14" x14ac:dyDescent="0.25">
      <c r="G11" s="1" t="s">
        <v>252</v>
      </c>
      <c r="H11" s="1">
        <v>146</v>
      </c>
      <c r="I11" s="37">
        <v>41615000</v>
      </c>
      <c r="J11" s="1">
        <v>5</v>
      </c>
      <c r="K11" s="1">
        <v>15</v>
      </c>
      <c r="L11" s="1">
        <v>30</v>
      </c>
      <c r="M11" s="1">
        <v>47</v>
      </c>
      <c r="N11" s="1">
        <v>49</v>
      </c>
    </row>
    <row r="12" spans="7:14" x14ac:dyDescent="0.25">
      <c r="G12" s="1" t="s">
        <v>189</v>
      </c>
      <c r="H12" s="1">
        <v>16</v>
      </c>
      <c r="I12" s="37">
        <v>3036012.7999999993</v>
      </c>
      <c r="J12" s="1">
        <v>1</v>
      </c>
      <c r="K12" s="1">
        <v>4</v>
      </c>
      <c r="L12" s="1">
        <v>4</v>
      </c>
      <c r="M12" s="1">
        <v>5</v>
      </c>
      <c r="N12" s="1">
        <v>2</v>
      </c>
    </row>
    <row r="13" spans="7:14" x14ac:dyDescent="0.25">
      <c r="G13" s="1" t="s">
        <v>15</v>
      </c>
      <c r="H13" s="1">
        <v>19</v>
      </c>
      <c r="I13" s="37">
        <v>14725000</v>
      </c>
      <c r="J13" s="1">
        <v>2</v>
      </c>
      <c r="K13" s="1">
        <v>4</v>
      </c>
      <c r="L13" s="1">
        <v>4</v>
      </c>
      <c r="M13" s="1">
        <v>4</v>
      </c>
      <c r="N13" s="1">
        <v>5</v>
      </c>
    </row>
    <row r="14" spans="7:14" x14ac:dyDescent="0.25">
      <c r="G14" s="1" t="s">
        <v>118</v>
      </c>
      <c r="H14" s="1">
        <v>52</v>
      </c>
      <c r="I14" s="37">
        <v>2871024</v>
      </c>
      <c r="J14" s="1">
        <v>2</v>
      </c>
      <c r="K14" s="1">
        <v>8</v>
      </c>
      <c r="L14" s="1">
        <v>14</v>
      </c>
      <c r="M14" s="1">
        <v>20</v>
      </c>
      <c r="N14" s="1">
        <v>8</v>
      </c>
    </row>
    <row r="15" spans="7:14" x14ac:dyDescent="0.25">
      <c r="G15" s="1" t="s">
        <v>158</v>
      </c>
      <c r="H15" s="1">
        <v>3050</v>
      </c>
      <c r="I15" s="37">
        <v>555084722.5</v>
      </c>
      <c r="J15" s="1">
        <v>100</v>
      </c>
      <c r="K15" s="1">
        <v>400</v>
      </c>
      <c r="L15" s="1">
        <v>800</v>
      </c>
      <c r="M15" s="1">
        <v>900</v>
      </c>
      <c r="N15" s="1">
        <v>850</v>
      </c>
    </row>
    <row r="16" spans="7:14" x14ac:dyDescent="0.25">
      <c r="G16" s="1" t="s">
        <v>176</v>
      </c>
      <c r="H16" s="1">
        <v>129</v>
      </c>
      <c r="I16" s="37">
        <v>9445251</v>
      </c>
      <c r="J16" s="1">
        <v>4</v>
      </c>
      <c r="K16" s="1">
        <v>20</v>
      </c>
      <c r="L16" s="1">
        <v>30</v>
      </c>
      <c r="M16" s="1">
        <v>40</v>
      </c>
      <c r="N16" s="1">
        <v>35</v>
      </c>
    </row>
    <row r="17" spans="7:14" x14ac:dyDescent="0.25">
      <c r="G17" s="92" t="s">
        <v>364</v>
      </c>
      <c r="H17" s="39">
        <f>SUM(H4:H16)</f>
        <v>3883</v>
      </c>
      <c r="I17" s="40">
        <f t="shared" ref="I17:J17" si="0">SUM(I4:I16)</f>
        <v>970238563.10000002</v>
      </c>
      <c r="J17" s="39">
        <f t="shared" si="0"/>
        <v>143</v>
      </c>
      <c r="K17" s="97">
        <f t="shared" ref="K17:L17" si="1">SUM(K4:K16)</f>
        <v>531</v>
      </c>
      <c r="L17" s="39">
        <f t="shared" si="1"/>
        <v>989</v>
      </c>
      <c r="M17" s="97">
        <f t="shared" ref="M17:N17" si="2">SUM(M4:M16)</f>
        <v>1147</v>
      </c>
      <c r="N17" s="39">
        <f t="shared" si="2"/>
        <v>1073</v>
      </c>
    </row>
    <row r="19" spans="7:14" x14ac:dyDescent="0.25">
      <c r="G19" s="289" t="s">
        <v>400</v>
      </c>
      <c r="H19" s="289"/>
      <c r="I19" s="289"/>
      <c r="J19" s="289"/>
      <c r="K19" s="289"/>
      <c r="L19" s="289"/>
      <c r="M19" s="289"/>
      <c r="N19" s="289"/>
    </row>
    <row r="20" spans="7:14" x14ac:dyDescent="0.25">
      <c r="G20" s="290" t="s">
        <v>315</v>
      </c>
      <c r="H20" s="290" t="s">
        <v>362</v>
      </c>
      <c r="I20" s="290" t="s">
        <v>363</v>
      </c>
      <c r="J20" s="289" t="s">
        <v>367</v>
      </c>
      <c r="K20" s="289"/>
      <c r="L20" s="289"/>
      <c r="M20" s="289"/>
      <c r="N20" s="289"/>
    </row>
    <row r="21" spans="7:14" x14ac:dyDescent="0.25">
      <c r="G21" s="290"/>
      <c r="H21" s="290"/>
      <c r="I21" s="290"/>
      <c r="J21" s="291">
        <v>2023</v>
      </c>
      <c r="K21" s="291">
        <v>2024</v>
      </c>
      <c r="L21" s="291">
        <v>2025</v>
      </c>
      <c r="M21" s="291">
        <v>2026</v>
      </c>
      <c r="N21" s="291">
        <v>2027</v>
      </c>
    </row>
    <row r="22" spans="7:14" x14ac:dyDescent="0.25">
      <c r="G22" s="1" t="s">
        <v>220</v>
      </c>
      <c r="H22" s="1">
        <v>48</v>
      </c>
      <c r="I22" s="37">
        <v>23040000</v>
      </c>
      <c r="J22" s="1">
        <v>2</v>
      </c>
      <c r="K22" s="1">
        <v>4</v>
      </c>
      <c r="L22" s="1">
        <v>8</v>
      </c>
      <c r="M22" s="1">
        <v>16</v>
      </c>
      <c r="N22" s="1">
        <v>18</v>
      </c>
    </row>
    <row r="23" spans="7:14" x14ac:dyDescent="0.25">
      <c r="G23" s="1" t="s">
        <v>234</v>
      </c>
      <c r="H23" s="1">
        <v>14</v>
      </c>
      <c r="I23" s="37">
        <v>590800</v>
      </c>
      <c r="J23" s="1"/>
      <c r="K23" s="1">
        <v>3</v>
      </c>
      <c r="L23" s="1">
        <v>4</v>
      </c>
      <c r="M23" s="1">
        <v>4</v>
      </c>
      <c r="N23" s="1">
        <v>3</v>
      </c>
    </row>
    <row r="24" spans="7:14" x14ac:dyDescent="0.25">
      <c r="G24" s="1" t="s">
        <v>130</v>
      </c>
      <c r="H24" s="1">
        <v>60</v>
      </c>
      <c r="I24" s="37">
        <v>12740705.999999991</v>
      </c>
      <c r="J24" s="1">
        <v>2</v>
      </c>
      <c r="K24" s="1">
        <v>6</v>
      </c>
      <c r="L24" s="1">
        <v>12</v>
      </c>
      <c r="M24" s="1">
        <v>16</v>
      </c>
      <c r="N24" s="1">
        <v>24</v>
      </c>
    </row>
    <row r="25" spans="7:14" x14ac:dyDescent="0.25">
      <c r="G25" s="1" t="s">
        <v>67</v>
      </c>
      <c r="H25" s="1">
        <v>53</v>
      </c>
      <c r="I25" s="37">
        <v>24433000</v>
      </c>
      <c r="J25" s="1">
        <v>5</v>
      </c>
      <c r="K25" s="1">
        <v>20</v>
      </c>
      <c r="L25" s="1">
        <v>15</v>
      </c>
      <c r="M25" s="1">
        <v>13</v>
      </c>
      <c r="N25" s="1"/>
    </row>
    <row r="26" spans="7:14" x14ac:dyDescent="0.25">
      <c r="G26" s="1" t="s">
        <v>305</v>
      </c>
      <c r="H26" s="1">
        <v>108</v>
      </c>
      <c r="I26" s="37">
        <v>89933112</v>
      </c>
      <c r="J26" s="1">
        <v>9</v>
      </c>
      <c r="K26" s="1">
        <v>20</v>
      </c>
      <c r="L26" s="1">
        <v>30</v>
      </c>
      <c r="M26" s="1">
        <v>30</v>
      </c>
      <c r="N26" s="1">
        <v>19</v>
      </c>
    </row>
    <row r="27" spans="7:14" x14ac:dyDescent="0.25">
      <c r="G27" s="92" t="s">
        <v>364</v>
      </c>
      <c r="H27" s="39">
        <f t="shared" ref="H27" si="3">SUM(H22:H26)</f>
        <v>283</v>
      </c>
      <c r="I27" s="40">
        <f t="shared" ref="I27" si="4">SUM(I22:I26)</f>
        <v>150737618</v>
      </c>
      <c r="J27" s="39">
        <f t="shared" ref="J27" si="5">SUM(J22:J26)</f>
        <v>18</v>
      </c>
      <c r="K27" s="39">
        <f t="shared" ref="K27" si="6">SUM(K22:K26)</f>
        <v>53</v>
      </c>
      <c r="L27" s="39">
        <f t="shared" ref="L27" si="7">SUM(L22:L26)</f>
        <v>69</v>
      </c>
      <c r="M27" s="39">
        <f t="shared" ref="M27" si="8">SUM(M22:M26)</f>
        <v>79</v>
      </c>
      <c r="N27" s="39">
        <f t="shared" ref="N27" si="9">SUM(N22:N26)</f>
        <v>64</v>
      </c>
    </row>
    <row r="29" spans="7:14" x14ac:dyDescent="0.25">
      <c r="G29" s="289" t="s">
        <v>366</v>
      </c>
      <c r="H29" s="289"/>
      <c r="I29" s="289"/>
      <c r="J29" s="289"/>
      <c r="K29" s="289"/>
      <c r="L29" s="289"/>
      <c r="M29" s="289"/>
      <c r="N29" s="289"/>
    </row>
    <row r="30" spans="7:14" x14ac:dyDescent="0.25">
      <c r="G30" s="290" t="s">
        <v>315</v>
      </c>
      <c r="H30" s="290" t="s">
        <v>362</v>
      </c>
      <c r="I30" s="290" t="s">
        <v>363</v>
      </c>
      <c r="J30" s="289" t="s">
        <v>367</v>
      </c>
      <c r="K30" s="289"/>
      <c r="L30" s="289"/>
      <c r="M30" s="289"/>
      <c r="N30" s="289"/>
    </row>
    <row r="31" spans="7:14" x14ac:dyDescent="0.25">
      <c r="G31" s="290"/>
      <c r="H31" s="290"/>
      <c r="I31" s="290"/>
      <c r="J31" s="291">
        <v>2023</v>
      </c>
      <c r="K31" s="291">
        <v>2024</v>
      </c>
      <c r="L31" s="291">
        <v>2025</v>
      </c>
      <c r="M31" s="291">
        <v>2026</v>
      </c>
      <c r="N31" s="291">
        <v>2027</v>
      </c>
    </row>
    <row r="32" spans="7:14" x14ac:dyDescent="0.25">
      <c r="G32" s="1" t="s">
        <v>353</v>
      </c>
      <c r="H32" s="1">
        <v>54</v>
      </c>
      <c r="I32" s="37">
        <v>14002275.399999997</v>
      </c>
      <c r="J32" s="1">
        <v>2</v>
      </c>
      <c r="K32" s="1">
        <v>6</v>
      </c>
      <c r="L32" s="1">
        <v>12</v>
      </c>
      <c r="M32" s="1">
        <v>16</v>
      </c>
      <c r="N32" s="1">
        <v>18</v>
      </c>
    </row>
    <row r="33" spans="7:18" x14ac:dyDescent="0.25">
      <c r="G33" s="1" t="s">
        <v>164</v>
      </c>
      <c r="H33" s="1">
        <v>109</v>
      </c>
      <c r="I33" s="37">
        <v>27029778.79999999</v>
      </c>
      <c r="J33" s="1">
        <v>4</v>
      </c>
      <c r="K33" s="1">
        <v>8</v>
      </c>
      <c r="L33" s="1">
        <v>25</v>
      </c>
      <c r="M33" s="1">
        <v>35</v>
      </c>
      <c r="N33" s="1">
        <v>37</v>
      </c>
    </row>
    <row r="34" spans="7:18" x14ac:dyDescent="0.25">
      <c r="G34" s="92" t="s">
        <v>364</v>
      </c>
      <c r="H34" s="39">
        <f>SUM(H32:H33)</f>
        <v>163</v>
      </c>
      <c r="I34" s="40">
        <f t="shared" ref="I34:N34" si="10">SUM(I32:I33)</f>
        <v>41032054.199999988</v>
      </c>
      <c r="J34" s="39">
        <f t="shared" si="10"/>
        <v>6</v>
      </c>
      <c r="K34" s="39">
        <f t="shared" si="10"/>
        <v>14</v>
      </c>
      <c r="L34" s="39">
        <f t="shared" si="10"/>
        <v>37</v>
      </c>
      <c r="M34" s="39">
        <f t="shared" si="10"/>
        <v>51</v>
      </c>
      <c r="N34" s="39">
        <f t="shared" si="10"/>
        <v>55</v>
      </c>
    </row>
    <row r="35" spans="7:18" x14ac:dyDescent="0.25">
      <c r="G35" s="93"/>
      <c r="H35" s="86"/>
      <c r="I35" s="94"/>
      <c r="J35" s="86"/>
      <c r="K35" s="86"/>
      <c r="L35" s="86"/>
      <c r="M35" s="86"/>
      <c r="N35" s="86"/>
    </row>
    <row r="36" spans="7:18" x14ac:dyDescent="0.25">
      <c r="G36" s="92" t="s">
        <v>324</v>
      </c>
      <c r="H36" s="39">
        <f t="shared" ref="H36:N36" si="11">H34+H27+H17</f>
        <v>4329</v>
      </c>
      <c r="I36" s="40">
        <f t="shared" si="11"/>
        <v>1162008235.3</v>
      </c>
      <c r="J36" s="39">
        <f t="shared" si="11"/>
        <v>167</v>
      </c>
      <c r="K36" s="39">
        <f t="shared" si="11"/>
        <v>598</v>
      </c>
      <c r="L36" s="39">
        <f t="shared" si="11"/>
        <v>1095</v>
      </c>
      <c r="M36" s="39">
        <f t="shared" si="11"/>
        <v>1277</v>
      </c>
      <c r="N36" s="39">
        <f t="shared" si="11"/>
        <v>1192</v>
      </c>
    </row>
    <row r="38" spans="7:18" x14ac:dyDescent="0.25">
      <c r="G38" t="s">
        <v>354</v>
      </c>
      <c r="H38" t="s">
        <v>356</v>
      </c>
      <c r="I38" t="s">
        <v>361</v>
      </c>
      <c r="K38" s="288" t="s">
        <v>360</v>
      </c>
      <c r="L38" s="285"/>
      <c r="M38" s="285"/>
      <c r="N38" s="285"/>
      <c r="O38" s="286"/>
    </row>
    <row r="39" spans="7:18" x14ac:dyDescent="0.25">
      <c r="G39" s="90" t="s">
        <v>354</v>
      </c>
      <c r="H39" t="s">
        <v>359</v>
      </c>
      <c r="I39" t="s">
        <v>356</v>
      </c>
      <c r="K39" s="287">
        <v>2023</v>
      </c>
      <c r="L39" s="287">
        <v>2024</v>
      </c>
      <c r="M39" s="287">
        <v>2025</v>
      </c>
      <c r="N39" s="287">
        <v>2026</v>
      </c>
      <c r="O39" s="287">
        <v>2027</v>
      </c>
    </row>
    <row r="40" spans="7:18" x14ac:dyDescent="0.25">
      <c r="G40" s="91" t="s">
        <v>17</v>
      </c>
      <c r="H40">
        <v>22944000</v>
      </c>
      <c r="I40">
        <v>12</v>
      </c>
      <c r="K40" s="1">
        <v>1</v>
      </c>
      <c r="L40" s="1">
        <v>2</v>
      </c>
      <c r="M40" s="1">
        <v>4</v>
      </c>
      <c r="N40" s="1">
        <v>5</v>
      </c>
      <c r="O40" s="1"/>
      <c r="P40">
        <f t="shared" ref="P40:P52" si="12">SUM(K40:O40)</f>
        <v>12</v>
      </c>
      <c r="Q40">
        <v>12</v>
      </c>
      <c r="R40">
        <f>Q40-P40</f>
        <v>0</v>
      </c>
    </row>
    <row r="41" spans="7:18" x14ac:dyDescent="0.25">
      <c r="G41" s="91" t="s">
        <v>33</v>
      </c>
      <c r="H41">
        <v>7375200</v>
      </c>
      <c r="I41">
        <v>48</v>
      </c>
      <c r="K41" s="1">
        <v>3</v>
      </c>
      <c r="L41" s="1">
        <v>6</v>
      </c>
      <c r="M41" s="1">
        <v>12</v>
      </c>
      <c r="N41" s="1">
        <v>16</v>
      </c>
      <c r="O41" s="1">
        <v>11</v>
      </c>
      <c r="P41">
        <f t="shared" si="12"/>
        <v>48</v>
      </c>
      <c r="Q41">
        <v>48</v>
      </c>
      <c r="R41">
        <f t="shared" ref="R41:R53" si="13">Q41-P41</f>
        <v>0</v>
      </c>
    </row>
    <row r="42" spans="7:18" x14ac:dyDescent="0.25">
      <c r="G42" s="91" t="s">
        <v>38</v>
      </c>
      <c r="H42">
        <v>11288999.800000006</v>
      </c>
      <c r="I42">
        <v>128</v>
      </c>
      <c r="K42" s="1">
        <v>10</v>
      </c>
      <c r="L42" s="1">
        <v>30</v>
      </c>
      <c r="M42" s="1">
        <v>30</v>
      </c>
      <c r="N42" s="1">
        <v>30</v>
      </c>
      <c r="O42" s="1">
        <v>28</v>
      </c>
      <c r="P42">
        <f t="shared" si="12"/>
        <v>128</v>
      </c>
      <c r="Q42">
        <v>128</v>
      </c>
      <c r="R42">
        <f t="shared" si="13"/>
        <v>0</v>
      </c>
    </row>
    <row r="43" spans="7:18" x14ac:dyDescent="0.25">
      <c r="G43" s="91" t="s">
        <v>145</v>
      </c>
      <c r="H43">
        <v>18600718.5</v>
      </c>
      <c r="I43">
        <v>49</v>
      </c>
      <c r="K43" s="1">
        <v>1</v>
      </c>
      <c r="L43" s="1">
        <v>4</v>
      </c>
      <c r="M43" s="1">
        <v>8</v>
      </c>
      <c r="N43" s="1">
        <v>16</v>
      </c>
      <c r="O43" s="1">
        <v>20</v>
      </c>
      <c r="P43">
        <f t="shared" si="12"/>
        <v>49</v>
      </c>
      <c r="Q43">
        <v>49</v>
      </c>
      <c r="R43">
        <f t="shared" si="13"/>
        <v>0</v>
      </c>
    </row>
    <row r="44" spans="7:18" x14ac:dyDescent="0.25">
      <c r="G44" s="91" t="s">
        <v>225</v>
      </c>
      <c r="H44">
        <v>53311900</v>
      </c>
      <c r="I44">
        <v>73</v>
      </c>
      <c r="K44" s="1">
        <v>2</v>
      </c>
      <c r="L44" s="1">
        <v>6</v>
      </c>
      <c r="M44" s="1">
        <v>12</v>
      </c>
      <c r="N44" s="1">
        <v>24</v>
      </c>
      <c r="O44" s="1">
        <v>29</v>
      </c>
      <c r="P44">
        <f t="shared" si="12"/>
        <v>73</v>
      </c>
      <c r="Q44">
        <v>73</v>
      </c>
      <c r="R44">
        <f t="shared" si="13"/>
        <v>0</v>
      </c>
    </row>
    <row r="45" spans="7:18" x14ac:dyDescent="0.25">
      <c r="G45" s="91" t="s">
        <v>78</v>
      </c>
      <c r="H45">
        <v>12813867</v>
      </c>
      <c r="I45">
        <v>5</v>
      </c>
      <c r="K45" s="1">
        <v>2</v>
      </c>
      <c r="L45" s="1">
        <v>2</v>
      </c>
      <c r="M45" s="1">
        <v>1</v>
      </c>
      <c r="N45" s="1"/>
      <c r="O45" s="1"/>
      <c r="P45">
        <f t="shared" si="12"/>
        <v>5</v>
      </c>
      <c r="Q45">
        <v>5</v>
      </c>
      <c r="R45">
        <f t="shared" si="13"/>
        <v>0</v>
      </c>
    </row>
    <row r="46" spans="7:18" x14ac:dyDescent="0.25">
      <c r="G46" s="91" t="s">
        <v>200</v>
      </c>
      <c r="H46">
        <v>217126867.5</v>
      </c>
      <c r="I46">
        <v>156</v>
      </c>
      <c r="K46" s="1">
        <v>10</v>
      </c>
      <c r="L46" s="1">
        <v>30</v>
      </c>
      <c r="M46" s="1">
        <v>40</v>
      </c>
      <c r="N46" s="1">
        <v>40</v>
      </c>
      <c r="O46" s="1">
        <v>36</v>
      </c>
      <c r="P46">
        <f t="shared" si="12"/>
        <v>156</v>
      </c>
      <c r="Q46">
        <v>156</v>
      </c>
      <c r="R46">
        <f t="shared" si="13"/>
        <v>0</v>
      </c>
    </row>
    <row r="47" spans="7:18" x14ac:dyDescent="0.25">
      <c r="G47" s="91" t="s">
        <v>252</v>
      </c>
      <c r="H47">
        <v>41615000</v>
      </c>
      <c r="I47">
        <v>146</v>
      </c>
      <c r="K47" s="1">
        <v>5</v>
      </c>
      <c r="L47" s="1">
        <v>15</v>
      </c>
      <c r="M47" s="1">
        <v>30</v>
      </c>
      <c r="N47" s="1">
        <v>47</v>
      </c>
      <c r="O47" s="1">
        <v>49</v>
      </c>
      <c r="P47">
        <f t="shared" si="12"/>
        <v>146</v>
      </c>
      <c r="Q47">
        <v>146</v>
      </c>
      <c r="R47">
        <f t="shared" si="13"/>
        <v>0</v>
      </c>
    </row>
    <row r="48" spans="7:18" x14ac:dyDescent="0.25">
      <c r="G48" s="91" t="s">
        <v>189</v>
      </c>
      <c r="H48">
        <v>3036012.7999999993</v>
      </c>
      <c r="I48">
        <v>16</v>
      </c>
      <c r="K48" s="1">
        <v>1</v>
      </c>
      <c r="L48" s="1">
        <v>4</v>
      </c>
      <c r="M48" s="1">
        <v>4</v>
      </c>
      <c r="N48" s="1">
        <v>5</v>
      </c>
      <c r="O48" s="1">
        <v>2</v>
      </c>
      <c r="P48">
        <f t="shared" si="12"/>
        <v>16</v>
      </c>
      <c r="Q48">
        <v>16</v>
      </c>
      <c r="R48">
        <f t="shared" si="13"/>
        <v>0</v>
      </c>
    </row>
    <row r="49" spans="7:18" x14ac:dyDescent="0.25">
      <c r="G49" s="91" t="s">
        <v>15</v>
      </c>
      <c r="H49">
        <v>14725000</v>
      </c>
      <c r="I49">
        <v>19</v>
      </c>
      <c r="K49" s="1">
        <v>2</v>
      </c>
      <c r="L49" s="1">
        <v>4</v>
      </c>
      <c r="M49" s="1">
        <v>4</v>
      </c>
      <c r="N49" s="1">
        <v>4</v>
      </c>
      <c r="O49" s="1">
        <v>5</v>
      </c>
      <c r="P49">
        <f t="shared" si="12"/>
        <v>19</v>
      </c>
      <c r="Q49">
        <v>19</v>
      </c>
      <c r="R49">
        <f t="shared" si="13"/>
        <v>0</v>
      </c>
    </row>
    <row r="50" spans="7:18" x14ac:dyDescent="0.25">
      <c r="G50" s="91" t="s">
        <v>118</v>
      </c>
      <c r="H50">
        <v>2871024</v>
      </c>
      <c r="I50">
        <v>52</v>
      </c>
      <c r="K50" s="1">
        <v>2</v>
      </c>
      <c r="L50" s="1">
        <v>8</v>
      </c>
      <c r="M50" s="1">
        <v>14</v>
      </c>
      <c r="N50" s="1">
        <v>20</v>
      </c>
      <c r="O50" s="1">
        <v>8</v>
      </c>
      <c r="P50">
        <f t="shared" si="12"/>
        <v>52</v>
      </c>
      <c r="Q50">
        <v>52</v>
      </c>
      <c r="R50">
        <f t="shared" si="13"/>
        <v>0</v>
      </c>
    </row>
    <row r="51" spans="7:18" x14ac:dyDescent="0.25">
      <c r="G51" s="91" t="s">
        <v>158</v>
      </c>
      <c r="H51">
        <v>555084722.5</v>
      </c>
      <c r="I51">
        <v>3050</v>
      </c>
      <c r="K51" s="1">
        <v>100</v>
      </c>
      <c r="L51" s="1">
        <v>400</v>
      </c>
      <c r="M51" s="1">
        <v>800</v>
      </c>
      <c r="N51" s="1">
        <v>900</v>
      </c>
      <c r="O51" s="1">
        <v>850</v>
      </c>
      <c r="P51">
        <f t="shared" si="12"/>
        <v>3050</v>
      </c>
      <c r="Q51">
        <v>3050</v>
      </c>
      <c r="R51">
        <f t="shared" si="13"/>
        <v>0</v>
      </c>
    </row>
    <row r="52" spans="7:18" x14ac:dyDescent="0.25">
      <c r="G52" s="91" t="s">
        <v>176</v>
      </c>
      <c r="H52">
        <v>9445251</v>
      </c>
      <c r="I52">
        <v>129</v>
      </c>
      <c r="K52" s="1">
        <v>4</v>
      </c>
      <c r="L52" s="1">
        <v>20</v>
      </c>
      <c r="M52" s="1">
        <v>30</v>
      </c>
      <c r="N52" s="1">
        <v>40</v>
      </c>
      <c r="O52" s="1">
        <v>35</v>
      </c>
      <c r="P52">
        <f t="shared" si="12"/>
        <v>129</v>
      </c>
      <c r="Q52">
        <v>129</v>
      </c>
      <c r="R52">
        <f t="shared" si="13"/>
        <v>0</v>
      </c>
    </row>
    <row r="53" spans="7:18" x14ac:dyDescent="0.25">
      <c r="G53" s="91" t="s">
        <v>355</v>
      </c>
      <c r="H53">
        <v>970238563.10000002</v>
      </c>
      <c r="I53">
        <v>3883</v>
      </c>
      <c r="Q53">
        <f>SUM(Q40:Q52)</f>
        <v>3883</v>
      </c>
      <c r="R53">
        <f t="shared" si="13"/>
        <v>3883</v>
      </c>
    </row>
    <row r="55" spans="7:18" x14ac:dyDescent="0.25">
      <c r="G55" s="91"/>
    </row>
    <row r="56" spans="7:18" x14ac:dyDescent="0.25">
      <c r="G56" s="91"/>
    </row>
    <row r="58" spans="7:18" x14ac:dyDescent="0.25">
      <c r="G58" s="90" t="s">
        <v>354</v>
      </c>
      <c r="H58" t="s">
        <v>359</v>
      </c>
      <c r="I58" t="s">
        <v>358</v>
      </c>
    </row>
    <row r="59" spans="7:18" x14ac:dyDescent="0.25">
      <c r="G59" s="91" t="s">
        <v>220</v>
      </c>
      <c r="H59">
        <v>23040000</v>
      </c>
      <c r="I59">
        <v>48</v>
      </c>
      <c r="K59" s="1">
        <v>2</v>
      </c>
      <c r="L59" s="1">
        <v>4</v>
      </c>
      <c r="M59" s="1">
        <v>8</v>
      </c>
      <c r="N59" s="1">
        <v>16</v>
      </c>
      <c r="O59" s="1">
        <v>18</v>
      </c>
      <c r="P59">
        <f>SUM(K59:O59)</f>
        <v>48</v>
      </c>
      <c r="Q59">
        <v>48</v>
      </c>
      <c r="R59">
        <f>P59-Q59</f>
        <v>0</v>
      </c>
    </row>
    <row r="60" spans="7:18" x14ac:dyDescent="0.25">
      <c r="G60" s="91" t="s">
        <v>234</v>
      </c>
      <c r="H60">
        <v>590800</v>
      </c>
      <c r="I60">
        <v>14</v>
      </c>
      <c r="K60" s="1"/>
      <c r="L60" s="1">
        <v>3</v>
      </c>
      <c r="M60" s="1">
        <v>4</v>
      </c>
      <c r="N60" s="1">
        <v>4</v>
      </c>
      <c r="O60" s="1">
        <v>3</v>
      </c>
      <c r="P60">
        <f t="shared" ref="P60:P63" si="14">SUM(K60:O60)</f>
        <v>14</v>
      </c>
      <c r="Q60">
        <v>14</v>
      </c>
      <c r="R60">
        <f t="shared" ref="R60:R63" si="15">P60-Q60</f>
        <v>0</v>
      </c>
    </row>
    <row r="61" spans="7:18" x14ac:dyDescent="0.25">
      <c r="G61" s="91" t="s">
        <v>600</v>
      </c>
      <c r="H61">
        <v>12740705.999999991</v>
      </c>
      <c r="I61">
        <v>60</v>
      </c>
      <c r="K61" s="1">
        <v>2</v>
      </c>
      <c r="L61" s="1">
        <v>6</v>
      </c>
      <c r="M61" s="1">
        <v>12</v>
      </c>
      <c r="N61" s="1">
        <v>16</v>
      </c>
      <c r="O61" s="1">
        <v>24</v>
      </c>
      <c r="P61">
        <f t="shared" si="14"/>
        <v>60</v>
      </c>
      <c r="Q61">
        <v>60</v>
      </c>
      <c r="R61">
        <f t="shared" si="15"/>
        <v>0</v>
      </c>
    </row>
    <row r="62" spans="7:18" x14ac:dyDescent="0.25">
      <c r="G62" s="91" t="s">
        <v>593</v>
      </c>
      <c r="H62">
        <v>24433000</v>
      </c>
      <c r="I62">
        <v>53</v>
      </c>
      <c r="K62" s="1">
        <v>5</v>
      </c>
      <c r="L62" s="1">
        <v>20</v>
      </c>
      <c r="M62" s="1">
        <v>15</v>
      </c>
      <c r="N62" s="1">
        <v>13</v>
      </c>
      <c r="O62" s="1"/>
      <c r="P62">
        <f t="shared" si="14"/>
        <v>53</v>
      </c>
      <c r="Q62">
        <v>53</v>
      </c>
      <c r="R62">
        <f t="shared" si="15"/>
        <v>0</v>
      </c>
    </row>
    <row r="63" spans="7:18" x14ac:dyDescent="0.25">
      <c r="G63" s="91" t="s">
        <v>305</v>
      </c>
      <c r="H63">
        <v>89933112</v>
      </c>
      <c r="I63">
        <v>108</v>
      </c>
      <c r="K63" s="1">
        <f>SUM(K58:K62)</f>
        <v>9</v>
      </c>
      <c r="L63" s="1">
        <v>20</v>
      </c>
      <c r="M63" s="1">
        <v>30</v>
      </c>
      <c r="N63" s="1">
        <v>30</v>
      </c>
      <c r="O63" s="1">
        <v>19</v>
      </c>
      <c r="P63">
        <f t="shared" si="14"/>
        <v>108</v>
      </c>
      <c r="Q63">
        <v>108</v>
      </c>
      <c r="R63">
        <f t="shared" si="15"/>
        <v>0</v>
      </c>
    </row>
    <row r="64" spans="7:18" x14ac:dyDescent="0.25">
      <c r="G64" s="91" t="s">
        <v>355</v>
      </c>
      <c r="H64">
        <v>150737618</v>
      </c>
      <c r="I64">
        <v>283</v>
      </c>
      <c r="Q64">
        <f>SUM(Q59:Q63)</f>
        <v>283</v>
      </c>
    </row>
    <row r="66" spans="7:18" x14ac:dyDescent="0.25">
      <c r="G66" s="90" t="s">
        <v>354</v>
      </c>
      <c r="H66" t="s">
        <v>359</v>
      </c>
      <c r="I66" t="s">
        <v>358</v>
      </c>
    </row>
    <row r="67" spans="7:18" x14ac:dyDescent="0.25">
      <c r="G67" s="91" t="s">
        <v>246</v>
      </c>
      <c r="H67">
        <v>14002275.399999997</v>
      </c>
      <c r="I67">
        <v>54</v>
      </c>
      <c r="K67" s="1">
        <v>2</v>
      </c>
      <c r="L67" s="1">
        <v>6</v>
      </c>
      <c r="M67" s="1">
        <v>12</v>
      </c>
      <c r="N67" s="1">
        <v>16</v>
      </c>
      <c r="O67" s="1">
        <v>18</v>
      </c>
      <c r="P67">
        <f t="shared" ref="P67:P68" si="16">SUM(K67:O67)</f>
        <v>54</v>
      </c>
      <c r="Q67">
        <v>54</v>
      </c>
      <c r="R67">
        <f>Q67-P67</f>
        <v>0</v>
      </c>
    </row>
    <row r="68" spans="7:18" x14ac:dyDescent="0.25">
      <c r="G68" s="91" t="s">
        <v>164</v>
      </c>
      <c r="H68">
        <v>27029778.79999999</v>
      </c>
      <c r="I68">
        <v>109</v>
      </c>
      <c r="K68" s="86">
        <v>4</v>
      </c>
      <c r="L68" s="86">
        <v>8</v>
      </c>
      <c r="M68" s="86">
        <v>25</v>
      </c>
      <c r="N68" s="86">
        <v>35</v>
      </c>
      <c r="O68" s="86">
        <v>37</v>
      </c>
      <c r="P68">
        <f t="shared" si="16"/>
        <v>109</v>
      </c>
      <c r="Q68">
        <v>109</v>
      </c>
      <c r="R68">
        <f t="shared" ref="R68" si="17">Q68-P68</f>
        <v>0</v>
      </c>
    </row>
    <row r="69" spans="7:18" x14ac:dyDescent="0.25">
      <c r="G69" s="91" t="s">
        <v>355</v>
      </c>
      <c r="H69">
        <v>41032054.199999988</v>
      </c>
      <c r="I69">
        <v>163</v>
      </c>
      <c r="Q69">
        <f>SUM(Q67:Q68)</f>
        <v>163</v>
      </c>
    </row>
    <row r="86" ht="31.5" customHeight="1" x14ac:dyDescent="0.25"/>
    <row r="87" ht="33.75" customHeight="1" x14ac:dyDescent="0.25"/>
  </sheetData>
  <mergeCells count="15">
    <mergeCell ref="G1:N1"/>
    <mergeCell ref="G30:G31"/>
    <mergeCell ref="G20:G21"/>
    <mergeCell ref="J20:N20"/>
    <mergeCell ref="J30:N30"/>
    <mergeCell ref="G2:G3"/>
    <mergeCell ref="J2:N2"/>
    <mergeCell ref="G19:N19"/>
    <mergeCell ref="G29:N29"/>
    <mergeCell ref="H20:H21"/>
    <mergeCell ref="I20:I21"/>
    <mergeCell ref="H30:H31"/>
    <mergeCell ref="I30:I31"/>
    <mergeCell ref="H2:H3"/>
    <mergeCell ref="I2:I3"/>
  </mergeCells>
  <pageMargins left="0.7" right="0.7" top="0.75" bottom="0.75" header="0.3" footer="0.3"/>
  <pageSetup paperSize="9" orientation="portrait" horizontalDpi="3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3E73FE0D-35F6-40AE-81B9-537809927968}">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Base de Datos</vt:lpstr>
      <vt:lpstr>Base Datos por Rubro</vt:lpstr>
      <vt:lpstr>Consumo por departamento</vt:lpstr>
      <vt:lpstr>Cartera Inversion Perf, Ingr</vt:lpstr>
      <vt:lpstr>Metas de ejecucion de los perfi</vt:lpstr>
      <vt:lpstr>'Cartera Inversion Perf, Ingr'!_ftnref1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ANED CONSULTORES</dc:creator>
  <cp:lastModifiedBy>Usuario de Windows</cp:lastModifiedBy>
  <dcterms:created xsi:type="dcterms:W3CDTF">2022-12-16T16:43:34Z</dcterms:created>
  <dcterms:modified xsi:type="dcterms:W3CDTF">2023-04-26T20:12:15Z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{3E73FE0D-35F6-40AE-81B9-537809927968}</vt:lpwstr>
  </property>
</Properties>
</file>